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4470" windowWidth="19440" windowHeight="5655" tabRatio="691" firstSheet="6" activeTab="11"/>
  </bookViews>
  <sheets>
    <sheet name="Employment Growth" sheetId="1" r:id="rId1"/>
    <sheet name="Unemployment" sheetId="2" r:id="rId2"/>
    <sheet name="Lodging Tax Revenue" sheetId="7" r:id="rId3"/>
    <sheet name="Sector Growth" sheetId="3" r:id="rId4"/>
    <sheet name="High Speed Broadband" sheetId="4" r:id="rId5"/>
    <sheet name="Renewable Energy" sheetId="11" r:id="rId6"/>
    <sheet name="Rent-Subsidized" sheetId="12" r:id="rId7"/>
    <sheet name="Owner-Renter" sheetId="8" r:id="rId8"/>
    <sheet name="Housing Condition" sheetId="5" r:id="rId9"/>
    <sheet name="Historic Districts" sheetId="6" r:id="rId10"/>
    <sheet name="Loan Denial" sheetId="10" r:id="rId11"/>
    <sheet name="Postsecondary Enrollment" sheetId="28" r:id="rId12"/>
    <sheet name="Crashes" sheetId="13" r:id="rId13"/>
    <sheet name="Transit Ridership" sheetId="14" r:id="rId14"/>
    <sheet name="Driving Alone" sheetId="15" r:id="rId15"/>
    <sheet name="Adequate Yearly Progress" sheetId="16" r:id="rId16"/>
    <sheet name="Adult Day Care" sheetId="27" r:id="rId17"/>
    <sheet name="HPSA" sheetId="17" r:id="rId18"/>
    <sheet name="Obesity" sheetId="18" r:id="rId19"/>
    <sheet name="Health Status" sheetId="19" r:id="rId20"/>
    <sheet name="TMDL" sheetId="20" r:id="rId21"/>
    <sheet name="Watersheds" sheetId="21" r:id="rId22"/>
    <sheet name="Food Deserts" sheetId="22" r:id="rId23"/>
    <sheet name="FEMA CRS" sheetId="23" r:id="rId24"/>
    <sheet name="Ag Sales" sheetId="24" r:id="rId25"/>
    <sheet name="Organic Production" sheetId="25" r:id="rId26"/>
    <sheet name="Value-added" sheetId="26" r:id="rId27"/>
  </sheets>
  <calcPr calcId="152511"/>
</workbook>
</file>

<file path=xl/calcChain.xml><?xml version="1.0" encoding="utf-8"?>
<calcChain xmlns="http://schemas.openxmlformats.org/spreadsheetml/2006/main">
  <c r="P5" i="28" l="1"/>
  <c r="P6" i="28"/>
  <c r="P7" i="28"/>
  <c r="P8" i="28"/>
  <c r="P9" i="28"/>
  <c r="O5" i="28"/>
  <c r="O6" i="28"/>
  <c r="O7" i="28"/>
  <c r="O8" i="28"/>
  <c r="O9" i="28"/>
  <c r="N4" i="28"/>
  <c r="O4" i="28"/>
  <c r="P4" i="28"/>
  <c r="N5" i="28"/>
  <c r="N6" i="28"/>
  <c r="N7" i="28"/>
  <c r="N8" i="28"/>
  <c r="N9" i="28"/>
  <c r="M5" i="28"/>
  <c r="M6" i="28"/>
  <c r="M7" i="28"/>
  <c r="M8" i="28"/>
  <c r="M9" i="28"/>
  <c r="M4" i="28"/>
  <c r="L4" i="28"/>
  <c r="L5" i="28"/>
  <c r="L6" i="28"/>
  <c r="L7" i="28"/>
  <c r="L8" i="28"/>
  <c r="L9" i="28"/>
  <c r="K5" i="28"/>
  <c r="K6" i="28"/>
  <c r="K7" i="28"/>
  <c r="K8" i="28"/>
  <c r="K9" i="28"/>
  <c r="K4" i="28"/>
  <c r="J4" i="28"/>
  <c r="J5" i="28"/>
  <c r="J6" i="28"/>
  <c r="J7" i="28"/>
  <c r="J8" i="28"/>
  <c r="J9" i="28"/>
  <c r="E14" i="27" l="1"/>
  <c r="E13" i="27"/>
  <c r="E12" i="27"/>
  <c r="E11" i="27"/>
  <c r="E10" i="27"/>
  <c r="E9" i="27"/>
  <c r="E8" i="27"/>
  <c r="E7" i="27"/>
  <c r="E6" i="27"/>
  <c r="E5" i="27"/>
  <c r="E4" i="27"/>
  <c r="C17" i="26" l="1"/>
  <c r="H18" i="25"/>
  <c r="G18" i="25"/>
  <c r="F18" i="25"/>
  <c r="E18" i="25"/>
  <c r="D18" i="25"/>
  <c r="C18" i="25"/>
  <c r="F17" i="24"/>
  <c r="E17" i="24"/>
  <c r="D17" i="24"/>
  <c r="C17" i="24"/>
  <c r="E17" i="16" l="1"/>
  <c r="E15" i="16"/>
  <c r="E14" i="16"/>
  <c r="E13" i="16"/>
  <c r="E12" i="16"/>
  <c r="E11" i="16"/>
  <c r="E10" i="16"/>
  <c r="E9" i="16"/>
  <c r="E8" i="16"/>
  <c r="E7" i="16"/>
  <c r="E6" i="16"/>
  <c r="E5" i="16"/>
  <c r="C17" i="16"/>
  <c r="D17" i="16"/>
  <c r="E3" i="16"/>
  <c r="M18" i="15" l="1"/>
  <c r="M16" i="15"/>
  <c r="M15" i="15"/>
  <c r="M14" i="15"/>
  <c r="M13" i="15"/>
  <c r="M12" i="15"/>
  <c r="M11" i="15"/>
  <c r="M10" i="15"/>
  <c r="M9" i="15"/>
  <c r="M8" i="15"/>
  <c r="M7" i="15"/>
  <c r="M6" i="15"/>
  <c r="M4" i="15"/>
  <c r="L16" i="15"/>
  <c r="L15" i="15"/>
  <c r="L14" i="15"/>
  <c r="L13" i="15"/>
  <c r="L12" i="15"/>
  <c r="L11" i="15"/>
  <c r="L10" i="15"/>
  <c r="L9" i="15"/>
  <c r="L8" i="15"/>
  <c r="L7" i="15"/>
  <c r="L6" i="15"/>
  <c r="L4" i="15"/>
  <c r="K16" i="15"/>
  <c r="K15" i="15"/>
  <c r="K14" i="15"/>
  <c r="K13" i="15"/>
  <c r="K12" i="15"/>
  <c r="K11" i="15"/>
  <c r="K10" i="15"/>
  <c r="K9" i="15"/>
  <c r="K8" i="15"/>
  <c r="K7" i="15"/>
  <c r="K6" i="15"/>
  <c r="J18" i="15"/>
  <c r="K18" i="15" s="1"/>
  <c r="I18" i="15"/>
  <c r="H16" i="15"/>
  <c r="H15" i="15"/>
  <c r="H14" i="15"/>
  <c r="H13" i="15"/>
  <c r="H12" i="15"/>
  <c r="H11" i="15"/>
  <c r="H10" i="15"/>
  <c r="H9" i="15"/>
  <c r="H8" i="15"/>
  <c r="H7" i="15"/>
  <c r="H6" i="15"/>
  <c r="G18" i="15"/>
  <c r="F18" i="15"/>
  <c r="D18" i="15"/>
  <c r="C18" i="15"/>
  <c r="E16" i="15"/>
  <c r="E15" i="15"/>
  <c r="E14" i="15"/>
  <c r="E13" i="15"/>
  <c r="E12" i="15"/>
  <c r="E11" i="15"/>
  <c r="E10" i="15"/>
  <c r="E9" i="15"/>
  <c r="E8" i="15"/>
  <c r="E7" i="15"/>
  <c r="E6" i="15"/>
  <c r="K4" i="15"/>
  <c r="H4" i="15"/>
  <c r="E4" i="15"/>
  <c r="E18" i="15" l="1"/>
  <c r="L18" i="15"/>
  <c r="H18" i="15"/>
  <c r="T20" i="13" l="1"/>
  <c r="S20" i="13"/>
  <c r="R20" i="13"/>
  <c r="Q20" i="13"/>
  <c r="P20" i="13"/>
  <c r="O20" i="13"/>
  <c r="N20" i="13"/>
  <c r="M20" i="13"/>
  <c r="L20" i="13"/>
  <c r="K20" i="13"/>
  <c r="J20" i="13"/>
  <c r="I20" i="13"/>
  <c r="H20" i="13"/>
  <c r="G20" i="13"/>
  <c r="F20" i="13"/>
  <c r="E20" i="13"/>
  <c r="D20" i="13"/>
  <c r="C20" i="13"/>
  <c r="B20" i="13"/>
  <c r="R18" i="13"/>
  <c r="R17" i="13"/>
  <c r="R16" i="13"/>
  <c r="Q18" i="13"/>
  <c r="Q17" i="13"/>
  <c r="Q16" i="13"/>
  <c r="P18" i="13"/>
  <c r="P17" i="13"/>
  <c r="P16" i="13"/>
  <c r="O18" i="13"/>
  <c r="O17" i="13"/>
  <c r="O16" i="13"/>
  <c r="T14" i="13"/>
  <c r="T13" i="13"/>
  <c r="T12" i="13"/>
  <c r="T11" i="13"/>
  <c r="T10" i="13"/>
  <c r="T9" i="13"/>
  <c r="T8" i="13"/>
  <c r="T7" i="13"/>
  <c r="T6" i="13"/>
  <c r="T5" i="13"/>
  <c r="S14" i="13"/>
  <c r="S13" i="13"/>
  <c r="S12" i="13"/>
  <c r="S11" i="13"/>
  <c r="S10" i="13"/>
  <c r="S9" i="13"/>
  <c r="S8" i="13"/>
  <c r="S7" i="13"/>
  <c r="S6" i="13"/>
  <c r="S5" i="13"/>
  <c r="R14" i="13"/>
  <c r="R13" i="13"/>
  <c r="R12" i="13"/>
  <c r="R11" i="13"/>
  <c r="R10" i="13"/>
  <c r="R9" i="13"/>
  <c r="R8" i="13"/>
  <c r="R7" i="13"/>
  <c r="R6" i="13"/>
  <c r="R5" i="13"/>
  <c r="Q14" i="13"/>
  <c r="Q13" i="13"/>
  <c r="Q12" i="13"/>
  <c r="Q11" i="13"/>
  <c r="Q10" i="13"/>
  <c r="Q9" i="13"/>
  <c r="Q8" i="13"/>
  <c r="Q7" i="13"/>
  <c r="Q6" i="13"/>
  <c r="Q5" i="13"/>
  <c r="P14" i="13"/>
  <c r="P13" i="13"/>
  <c r="P12" i="13"/>
  <c r="P11" i="13"/>
  <c r="P10" i="13"/>
  <c r="P9" i="13"/>
  <c r="P8" i="13"/>
  <c r="P7" i="13"/>
  <c r="P6" i="13"/>
  <c r="P5" i="13"/>
  <c r="T4" i="13"/>
  <c r="S4" i="13"/>
  <c r="R4" i="13"/>
  <c r="Q4" i="13"/>
  <c r="P4" i="13"/>
  <c r="O14" i="13"/>
  <c r="O13" i="13"/>
  <c r="O12" i="13"/>
  <c r="O11" i="13"/>
  <c r="O10" i="13"/>
  <c r="O9" i="13"/>
  <c r="O8" i="13"/>
  <c r="O7" i="13"/>
  <c r="O6" i="13"/>
  <c r="O5" i="13"/>
  <c r="O4" i="13"/>
  <c r="N14" i="13"/>
  <c r="N13" i="13"/>
  <c r="N12" i="13"/>
  <c r="N11" i="13"/>
  <c r="N10" i="13"/>
  <c r="N9" i="13"/>
  <c r="N8" i="13"/>
  <c r="N7" i="13"/>
  <c r="N6" i="13"/>
  <c r="N5" i="13"/>
  <c r="N4" i="13"/>
  <c r="M14" i="13"/>
  <c r="M13" i="13"/>
  <c r="M12" i="13"/>
  <c r="M11" i="13"/>
  <c r="M10" i="13"/>
  <c r="M9" i="13"/>
  <c r="M8" i="13"/>
  <c r="M7" i="13"/>
  <c r="M6" i="13"/>
  <c r="M5" i="13"/>
  <c r="M4" i="13"/>
  <c r="L14" i="13"/>
  <c r="L13" i="13"/>
  <c r="L12" i="13"/>
  <c r="L11" i="13"/>
  <c r="L10" i="13"/>
  <c r="L9" i="13"/>
  <c r="L8" i="13"/>
  <c r="L7" i="13"/>
  <c r="L6" i="13"/>
  <c r="L5" i="13"/>
  <c r="L4" i="13"/>
  <c r="D61" i="12" l="1"/>
  <c r="D52" i="12"/>
  <c r="D43" i="12"/>
  <c r="D34" i="12"/>
  <c r="C16" i="11"/>
  <c r="B16" i="11"/>
  <c r="Z41" i="10" l="1"/>
  <c r="AF41" i="10"/>
  <c r="AD41" i="10" s="1"/>
  <c r="AE41" i="10"/>
  <c r="AB41" i="10"/>
  <c r="AA41" i="10"/>
  <c r="X41" i="10"/>
  <c r="V41" i="10" s="1"/>
  <c r="W41" i="10"/>
  <c r="T41" i="10"/>
  <c r="S41" i="10"/>
  <c r="U41" i="10" s="1"/>
  <c r="P41" i="10"/>
  <c r="O41" i="10"/>
  <c r="L41" i="10"/>
  <c r="K41" i="10"/>
  <c r="H41" i="10"/>
  <c r="G41" i="10"/>
  <c r="D41" i="10"/>
  <c r="C41" i="10"/>
  <c r="E41" i="10" s="1"/>
  <c r="F41" i="10"/>
  <c r="E56" i="10"/>
  <c r="E55" i="10"/>
  <c r="AG39" i="10"/>
  <c r="AG38" i="10"/>
  <c r="AG37" i="10"/>
  <c r="AG36" i="10"/>
  <c r="AG35" i="10"/>
  <c r="AG34" i="10"/>
  <c r="AG33" i="10"/>
  <c r="AG32" i="10"/>
  <c r="AG31" i="10"/>
  <c r="AG30" i="10"/>
  <c r="AG29" i="10"/>
  <c r="AC39" i="10"/>
  <c r="AC38" i="10"/>
  <c r="AC37" i="10"/>
  <c r="AC36" i="10"/>
  <c r="AC35" i="10"/>
  <c r="AC34" i="10"/>
  <c r="AC33" i="10"/>
  <c r="AC32" i="10"/>
  <c r="AC31" i="10"/>
  <c r="AC30" i="10"/>
  <c r="AC29" i="10"/>
  <c r="Y39" i="10"/>
  <c r="Y38" i="10"/>
  <c r="Y37" i="10"/>
  <c r="Y36" i="10"/>
  <c r="Y35" i="10"/>
  <c r="Y34" i="10"/>
  <c r="Y33" i="10"/>
  <c r="Y32" i="10"/>
  <c r="Y31" i="10"/>
  <c r="Y30" i="10"/>
  <c r="Y29" i="10"/>
  <c r="U39" i="10"/>
  <c r="U38" i="10"/>
  <c r="U37" i="10"/>
  <c r="U36" i="10"/>
  <c r="U35" i="10"/>
  <c r="U34" i="10"/>
  <c r="U33" i="10"/>
  <c r="U32" i="10"/>
  <c r="U31" i="10"/>
  <c r="U30" i="10"/>
  <c r="U29" i="10"/>
  <c r="Q39" i="10"/>
  <c r="Q38" i="10"/>
  <c r="Q37" i="10"/>
  <c r="Q36" i="10"/>
  <c r="Q35" i="10"/>
  <c r="Q34" i="10"/>
  <c r="Q33" i="10"/>
  <c r="Q32" i="10"/>
  <c r="Q31" i="10"/>
  <c r="Q30" i="10"/>
  <c r="Q29" i="10"/>
  <c r="M31" i="10"/>
  <c r="M35" i="10"/>
  <c r="M34" i="10"/>
  <c r="M39" i="10"/>
  <c r="M38" i="10"/>
  <c r="M37" i="10"/>
  <c r="AC41" i="10"/>
  <c r="Y41" i="10"/>
  <c r="R41" i="10"/>
  <c r="Q41" i="10"/>
  <c r="N41" i="10"/>
  <c r="M41" i="10"/>
  <c r="I41" i="10"/>
  <c r="AD39" i="10"/>
  <c r="Z39" i="10"/>
  <c r="V39" i="10"/>
  <c r="R39" i="10"/>
  <c r="N39" i="10"/>
  <c r="J39" i="10"/>
  <c r="I39" i="10"/>
  <c r="F39" i="10"/>
  <c r="D39" i="10"/>
  <c r="C39" i="10"/>
  <c r="AD38" i="10"/>
  <c r="Z38" i="10"/>
  <c r="V38" i="10"/>
  <c r="R38" i="10"/>
  <c r="N38" i="10"/>
  <c r="J38" i="10"/>
  <c r="I38" i="10"/>
  <c r="F38" i="10"/>
  <c r="D38" i="10"/>
  <c r="C38" i="10"/>
  <c r="AD37" i="10"/>
  <c r="Z37" i="10"/>
  <c r="V37" i="10"/>
  <c r="R37" i="10"/>
  <c r="N37" i="10"/>
  <c r="J37" i="10"/>
  <c r="I37" i="10"/>
  <c r="F37" i="10"/>
  <c r="D37" i="10"/>
  <c r="C37" i="10"/>
  <c r="E37" i="10" s="1"/>
  <c r="AD36" i="10"/>
  <c r="Z36" i="10"/>
  <c r="V36" i="10"/>
  <c r="R36" i="10"/>
  <c r="N36" i="10"/>
  <c r="M36" i="10"/>
  <c r="J36" i="10"/>
  <c r="I36" i="10"/>
  <c r="F36" i="10"/>
  <c r="B36" i="10" s="1"/>
  <c r="D36" i="10"/>
  <c r="C36" i="10"/>
  <c r="AD35" i="10"/>
  <c r="Z35" i="10"/>
  <c r="V35" i="10"/>
  <c r="R35" i="10"/>
  <c r="N35" i="10"/>
  <c r="J35" i="10"/>
  <c r="I35" i="10"/>
  <c r="F35" i="10"/>
  <c r="D35" i="10"/>
  <c r="C35" i="10"/>
  <c r="AD34" i="10"/>
  <c r="Z34" i="10"/>
  <c r="V34" i="10"/>
  <c r="R34" i="10"/>
  <c r="N34" i="10"/>
  <c r="J34" i="10"/>
  <c r="I34" i="10"/>
  <c r="F34" i="10"/>
  <c r="D34" i="10"/>
  <c r="C34" i="10"/>
  <c r="AD33" i="10"/>
  <c r="Z33" i="10"/>
  <c r="V33" i="10"/>
  <c r="R33" i="10"/>
  <c r="N33" i="10"/>
  <c r="M33" i="10"/>
  <c r="J33" i="10"/>
  <c r="I33" i="10"/>
  <c r="F33" i="10"/>
  <c r="D33" i="10"/>
  <c r="C33" i="10"/>
  <c r="AD32" i="10"/>
  <c r="Z32" i="10"/>
  <c r="V32" i="10"/>
  <c r="R32" i="10"/>
  <c r="N32" i="10"/>
  <c r="M32" i="10"/>
  <c r="J32" i="10"/>
  <c r="I32" i="10"/>
  <c r="F32" i="10"/>
  <c r="D32" i="10"/>
  <c r="C32" i="10"/>
  <c r="AD31" i="10"/>
  <c r="Z31" i="10"/>
  <c r="V31" i="10"/>
  <c r="R31" i="10"/>
  <c r="N31" i="10"/>
  <c r="J31" i="10"/>
  <c r="I31" i="10"/>
  <c r="F31" i="10"/>
  <c r="D31" i="10"/>
  <c r="C31" i="10"/>
  <c r="AD30" i="10"/>
  <c r="Z30" i="10"/>
  <c r="V30" i="10"/>
  <c r="R30" i="10"/>
  <c r="N30" i="10"/>
  <c r="M30" i="10"/>
  <c r="J30" i="10"/>
  <c r="I30" i="10"/>
  <c r="F30" i="10"/>
  <c r="D30" i="10"/>
  <c r="C30" i="10"/>
  <c r="AD29" i="10"/>
  <c r="Z29" i="10"/>
  <c r="V29" i="10"/>
  <c r="R29" i="10"/>
  <c r="N29" i="10"/>
  <c r="M29" i="10"/>
  <c r="J29" i="10"/>
  <c r="I29" i="10"/>
  <c r="F29" i="10"/>
  <c r="D29" i="10"/>
  <c r="C29" i="10"/>
  <c r="E29" i="10" s="1"/>
  <c r="AG27" i="10"/>
  <c r="AD27" i="10"/>
  <c r="AC27" i="10"/>
  <c r="Z27" i="10"/>
  <c r="Y27" i="10"/>
  <c r="V27" i="10"/>
  <c r="U27" i="10"/>
  <c r="R27" i="10"/>
  <c r="Q27" i="10"/>
  <c r="N27" i="10"/>
  <c r="M27" i="10"/>
  <c r="J27" i="10"/>
  <c r="I27" i="10"/>
  <c r="F27" i="10"/>
  <c r="D27" i="10"/>
  <c r="C27" i="10"/>
  <c r="E27" i="10" s="1"/>
  <c r="L62" i="10"/>
  <c r="K62" i="10"/>
  <c r="M62" i="10"/>
  <c r="J62" i="10"/>
  <c r="H62" i="10"/>
  <c r="G62" i="10"/>
  <c r="F62" i="10"/>
  <c r="I56" i="10"/>
  <c r="I55" i="10"/>
  <c r="AD48" i="10"/>
  <c r="Z48" i="10"/>
  <c r="V48" i="10"/>
  <c r="R48" i="10"/>
  <c r="N48" i="10"/>
  <c r="J48" i="10"/>
  <c r="F48" i="10"/>
  <c r="AD60" i="10"/>
  <c r="AD59" i="10"/>
  <c r="AD58" i="10"/>
  <c r="AD57" i="10"/>
  <c r="AD56" i="10"/>
  <c r="AD55" i="10"/>
  <c r="AD54" i="10"/>
  <c r="AD53" i="10"/>
  <c r="AD52" i="10"/>
  <c r="AD51" i="10"/>
  <c r="AD50" i="10"/>
  <c r="Z60" i="10"/>
  <c r="Z59" i="10"/>
  <c r="Z58" i="10"/>
  <c r="Z57" i="10"/>
  <c r="Z56" i="10"/>
  <c r="Z55" i="10"/>
  <c r="Z54" i="10"/>
  <c r="Z53" i="10"/>
  <c r="Z52" i="10"/>
  <c r="Z51" i="10"/>
  <c r="V60" i="10"/>
  <c r="V59" i="10"/>
  <c r="V58" i="10"/>
  <c r="V57" i="10"/>
  <c r="V56" i="10"/>
  <c r="V55" i="10"/>
  <c r="V54" i="10"/>
  <c r="V53" i="10"/>
  <c r="V52" i="10"/>
  <c r="V51" i="10"/>
  <c r="V50" i="10"/>
  <c r="R60" i="10"/>
  <c r="R59" i="10"/>
  <c r="R58" i="10"/>
  <c r="R57" i="10"/>
  <c r="R56" i="10"/>
  <c r="R55" i="10"/>
  <c r="R54" i="10"/>
  <c r="R53" i="10"/>
  <c r="R52" i="10"/>
  <c r="R51" i="10"/>
  <c r="N60" i="10"/>
  <c r="B60" i="10" s="1"/>
  <c r="N59" i="10"/>
  <c r="N58" i="10"/>
  <c r="N57" i="10"/>
  <c r="N56" i="10"/>
  <c r="N55" i="10"/>
  <c r="N54" i="10"/>
  <c r="N53" i="10"/>
  <c r="N52" i="10"/>
  <c r="N51" i="10"/>
  <c r="J60" i="10"/>
  <c r="J59" i="10"/>
  <c r="J58" i="10"/>
  <c r="J57" i="10"/>
  <c r="J56" i="10"/>
  <c r="J55" i="10"/>
  <c r="J54" i="10"/>
  <c r="J53" i="10"/>
  <c r="J52" i="10"/>
  <c r="J51" i="10"/>
  <c r="F60" i="10"/>
  <c r="F59" i="10"/>
  <c r="F58" i="10"/>
  <c r="F57" i="10"/>
  <c r="F56" i="10"/>
  <c r="F55" i="10"/>
  <c r="F54" i="10"/>
  <c r="F53" i="10"/>
  <c r="F52" i="10"/>
  <c r="F51" i="10"/>
  <c r="Z50" i="10"/>
  <c r="R50" i="10"/>
  <c r="N50" i="10"/>
  <c r="F50" i="10"/>
  <c r="J50" i="10"/>
  <c r="AF62" i="10"/>
  <c r="AE62" i="10"/>
  <c r="AB62" i="10"/>
  <c r="AA62" i="10"/>
  <c r="X62" i="10"/>
  <c r="W62" i="10"/>
  <c r="T62" i="10"/>
  <c r="S62" i="10"/>
  <c r="P62" i="10"/>
  <c r="O62" i="10"/>
  <c r="AC60" i="10"/>
  <c r="I60" i="10"/>
  <c r="D60" i="10"/>
  <c r="C60" i="10"/>
  <c r="AC59" i="10"/>
  <c r="I59" i="10"/>
  <c r="D59" i="10"/>
  <c r="C59" i="10"/>
  <c r="AC58" i="10"/>
  <c r="I58" i="10"/>
  <c r="D58" i="10"/>
  <c r="C58" i="10"/>
  <c r="M57" i="10"/>
  <c r="I57" i="10"/>
  <c r="D57" i="10"/>
  <c r="C57" i="10"/>
  <c r="D56" i="10"/>
  <c r="C56" i="10"/>
  <c r="D55" i="10"/>
  <c r="C55" i="10"/>
  <c r="AC54" i="10"/>
  <c r="M54" i="10"/>
  <c r="I54" i="10"/>
  <c r="D54" i="10"/>
  <c r="C54" i="10"/>
  <c r="AC53" i="10"/>
  <c r="M53" i="10"/>
  <c r="I53" i="10"/>
  <c r="D53" i="10"/>
  <c r="C53" i="10"/>
  <c r="I52" i="10"/>
  <c r="D52" i="10"/>
  <c r="C52" i="10"/>
  <c r="AC51" i="10"/>
  <c r="Y51" i="10"/>
  <c r="U51" i="10"/>
  <c r="Q51" i="10"/>
  <c r="M51" i="10"/>
  <c r="I51" i="10"/>
  <c r="D51" i="10"/>
  <c r="C51" i="10"/>
  <c r="M50" i="10"/>
  <c r="B50" i="10"/>
  <c r="I50" i="10"/>
  <c r="D50" i="10"/>
  <c r="C50" i="10"/>
  <c r="AG48" i="10"/>
  <c r="AC48" i="10"/>
  <c r="Y48" i="10"/>
  <c r="U48" i="10"/>
  <c r="Q48" i="10"/>
  <c r="M48" i="10"/>
  <c r="I48" i="10"/>
  <c r="D48" i="10"/>
  <c r="C48" i="10"/>
  <c r="B16" i="10"/>
  <c r="B12" i="10"/>
  <c r="B8" i="10"/>
  <c r="C18" i="10"/>
  <c r="C17" i="10"/>
  <c r="E17" i="10" s="1"/>
  <c r="C16" i="10"/>
  <c r="C15" i="10"/>
  <c r="C14" i="10"/>
  <c r="C13" i="10"/>
  <c r="C12" i="10"/>
  <c r="C11" i="10"/>
  <c r="C10" i="10"/>
  <c r="E10" i="10" s="1"/>
  <c r="C9" i="10"/>
  <c r="C8" i="10"/>
  <c r="D18" i="10"/>
  <c r="D17" i="10"/>
  <c r="D16" i="10"/>
  <c r="D15" i="10"/>
  <c r="D14" i="10"/>
  <c r="D13" i="10"/>
  <c r="D12" i="10"/>
  <c r="D11" i="10"/>
  <c r="E11" i="10" s="1"/>
  <c r="D10" i="10"/>
  <c r="D9" i="10"/>
  <c r="D8" i="10"/>
  <c r="C6" i="10"/>
  <c r="D6" i="10"/>
  <c r="E6" i="10"/>
  <c r="X20" i="10"/>
  <c r="W20" i="10"/>
  <c r="Y20" i="10" s="1"/>
  <c r="V20" i="10"/>
  <c r="Y9" i="10"/>
  <c r="V9" i="10"/>
  <c r="Y6" i="10"/>
  <c r="V6" i="10"/>
  <c r="E18" i="10"/>
  <c r="E14" i="10"/>
  <c r="E13" i="10"/>
  <c r="E12" i="10"/>
  <c r="AD6" i="10"/>
  <c r="Z18" i="10"/>
  <c r="Z17" i="10"/>
  <c r="B17" i="10" s="1"/>
  <c r="Z16" i="10"/>
  <c r="Z15" i="10"/>
  <c r="Z14" i="10"/>
  <c r="Z13" i="10"/>
  <c r="Z12" i="10"/>
  <c r="Z11" i="10"/>
  <c r="Z10" i="10"/>
  <c r="Z9" i="10"/>
  <c r="Z6" i="10"/>
  <c r="R18" i="10"/>
  <c r="R13" i="10"/>
  <c r="B13" i="10" s="1"/>
  <c r="R9" i="10"/>
  <c r="B9" i="10" s="1"/>
  <c r="R6" i="10"/>
  <c r="N9" i="10"/>
  <c r="N6" i="10"/>
  <c r="J18" i="10"/>
  <c r="J17" i="10"/>
  <c r="J16" i="10"/>
  <c r="J15" i="10"/>
  <c r="J14" i="10"/>
  <c r="J13" i="10"/>
  <c r="J12" i="10"/>
  <c r="J11" i="10"/>
  <c r="J10" i="10"/>
  <c r="J9" i="10"/>
  <c r="J8" i="10"/>
  <c r="J6" i="10"/>
  <c r="F18" i="10"/>
  <c r="B18" i="10" s="1"/>
  <c r="F17" i="10"/>
  <c r="F16" i="10"/>
  <c r="F15" i="10"/>
  <c r="B15" i="10" s="1"/>
  <c r="F14" i="10"/>
  <c r="B14" i="10" s="1"/>
  <c r="F13" i="10"/>
  <c r="F12" i="10"/>
  <c r="F11" i="10"/>
  <c r="B11" i="10" s="1"/>
  <c r="F10" i="10"/>
  <c r="B10" i="10" s="1"/>
  <c r="F9" i="10"/>
  <c r="F8" i="10"/>
  <c r="F6" i="10"/>
  <c r="B6" i="10" s="1"/>
  <c r="AF20" i="10"/>
  <c r="AE20" i="10"/>
  <c r="AB20" i="10"/>
  <c r="AA20" i="10"/>
  <c r="T20" i="10"/>
  <c r="S20" i="10"/>
  <c r="P20" i="10"/>
  <c r="O20" i="10"/>
  <c r="L20" i="10"/>
  <c r="K20" i="10"/>
  <c r="H20" i="10"/>
  <c r="D20" i="10" s="1"/>
  <c r="G20" i="10"/>
  <c r="C20" i="10" s="1"/>
  <c r="AC18" i="10"/>
  <c r="U18" i="10"/>
  <c r="I18" i="10"/>
  <c r="AC17" i="10"/>
  <c r="I17" i="10"/>
  <c r="AC16" i="10"/>
  <c r="I16" i="10"/>
  <c r="AC15" i="10"/>
  <c r="M15" i="10"/>
  <c r="I15" i="10"/>
  <c r="I14" i="10"/>
  <c r="AC13" i="10"/>
  <c r="I13" i="10"/>
  <c r="AC12" i="10"/>
  <c r="M12" i="10"/>
  <c r="I12" i="10"/>
  <c r="AC11" i="10"/>
  <c r="M11" i="10"/>
  <c r="I11" i="10"/>
  <c r="AC10" i="10"/>
  <c r="M10" i="10"/>
  <c r="I10" i="10"/>
  <c r="AC9" i="10"/>
  <c r="U9" i="10"/>
  <c r="Q9" i="10"/>
  <c r="M9" i="10"/>
  <c r="I9" i="10"/>
  <c r="M8" i="10"/>
  <c r="I8" i="10"/>
  <c r="AG6" i="10"/>
  <c r="AC6" i="10"/>
  <c r="U6" i="10"/>
  <c r="Q6" i="10"/>
  <c r="M6" i="10"/>
  <c r="I6" i="10"/>
  <c r="AG41" i="10" l="1"/>
  <c r="B38" i="10"/>
  <c r="E36" i="10"/>
  <c r="E35" i="10"/>
  <c r="B35" i="10"/>
  <c r="E34" i="10"/>
  <c r="E33" i="10"/>
  <c r="E31" i="10"/>
  <c r="E30" i="10"/>
  <c r="B29" i="10"/>
  <c r="B31" i="10"/>
  <c r="E32" i="10"/>
  <c r="B32" i="10"/>
  <c r="E39" i="10"/>
  <c r="B39" i="10"/>
  <c r="B33" i="10"/>
  <c r="E38" i="10"/>
  <c r="B27" i="10"/>
  <c r="B30" i="10"/>
  <c r="B34" i="10"/>
  <c r="B37" i="10"/>
  <c r="J41" i="10"/>
  <c r="B48" i="10"/>
  <c r="B56" i="10"/>
  <c r="B55" i="10"/>
  <c r="AD62" i="10"/>
  <c r="AC62" i="10"/>
  <c r="B52" i="10"/>
  <c r="R62" i="10"/>
  <c r="N62" i="10"/>
  <c r="V62" i="10"/>
  <c r="Z62" i="10"/>
  <c r="Y62" i="10"/>
  <c r="U62" i="10"/>
  <c r="D62" i="10"/>
  <c r="B51" i="10"/>
  <c r="B53" i="10"/>
  <c r="B57" i="10"/>
  <c r="B54" i="10"/>
  <c r="B59" i="10"/>
  <c r="B58" i="10"/>
  <c r="E59" i="10"/>
  <c r="Q62" i="10"/>
  <c r="E60" i="10"/>
  <c r="E52" i="10"/>
  <c r="E58" i="10"/>
  <c r="E48" i="10"/>
  <c r="E50" i="10"/>
  <c r="E51" i="10"/>
  <c r="E53" i="10"/>
  <c r="E54" i="10"/>
  <c r="E57" i="10"/>
  <c r="E16" i="10"/>
  <c r="E8" i="10"/>
  <c r="E15" i="10"/>
  <c r="E9" i="10"/>
  <c r="R20" i="10"/>
  <c r="E20" i="10"/>
  <c r="F20" i="10"/>
  <c r="N20" i="10"/>
  <c r="Z20" i="10"/>
  <c r="AD20" i="10"/>
  <c r="J20" i="10"/>
  <c r="M20" i="10"/>
  <c r="I20" i="10"/>
  <c r="AC20" i="10"/>
  <c r="U20" i="10"/>
  <c r="Q20" i="10"/>
  <c r="B41" i="10" l="1"/>
  <c r="B20" i="10"/>
  <c r="O18" i="8"/>
  <c r="O16" i="8"/>
  <c r="O15" i="8"/>
  <c r="O14" i="8"/>
  <c r="O13" i="8"/>
  <c r="O12" i="8"/>
  <c r="O11" i="8"/>
  <c r="O10" i="8"/>
  <c r="O9" i="8"/>
  <c r="O8" i="8"/>
  <c r="O7" i="8"/>
  <c r="O6" i="8"/>
  <c r="N18" i="8"/>
  <c r="N16" i="8"/>
  <c r="N15" i="8"/>
  <c r="N14" i="8"/>
  <c r="N13" i="8"/>
  <c r="N12" i="8"/>
  <c r="N11" i="8"/>
  <c r="N10" i="8"/>
  <c r="N9" i="8"/>
  <c r="N8" i="8"/>
  <c r="N7" i="8"/>
  <c r="N6" i="8"/>
  <c r="O4" i="8"/>
  <c r="N4" i="8"/>
  <c r="M18" i="8"/>
  <c r="M16" i="8"/>
  <c r="M15" i="8"/>
  <c r="M14" i="8"/>
  <c r="M13" i="8"/>
  <c r="M12" i="8"/>
  <c r="M11" i="8"/>
  <c r="M10" i="8"/>
  <c r="M9" i="8"/>
  <c r="M8" i="8"/>
  <c r="M7" i="8"/>
  <c r="M6" i="8"/>
  <c r="M4" i="8"/>
  <c r="L18" i="8"/>
  <c r="L16" i="8"/>
  <c r="L15" i="8"/>
  <c r="L14" i="8"/>
  <c r="L13" i="8"/>
  <c r="L12" i="8"/>
  <c r="L11" i="8"/>
  <c r="L10" i="8"/>
  <c r="L9" i="8"/>
  <c r="L8" i="8"/>
  <c r="L7" i="8"/>
  <c r="L6" i="8"/>
  <c r="L4" i="8"/>
  <c r="K18" i="8"/>
  <c r="J18" i="8"/>
  <c r="I18" i="8"/>
  <c r="H18" i="8"/>
  <c r="G18" i="8"/>
  <c r="F18" i="8"/>
  <c r="E18" i="8"/>
  <c r="D18" i="8"/>
  <c r="C18" i="8"/>
  <c r="F16" i="7"/>
  <c r="F15" i="7"/>
  <c r="F14" i="7"/>
  <c r="F13" i="7"/>
  <c r="F12" i="7"/>
  <c r="F11" i="7"/>
  <c r="F10" i="7"/>
  <c r="F9" i="7"/>
  <c r="F8" i="7"/>
  <c r="F7" i="7"/>
  <c r="E16" i="7"/>
  <c r="E15" i="7"/>
  <c r="E14" i="7"/>
  <c r="E13" i="7"/>
  <c r="E12" i="7"/>
  <c r="E11" i="7"/>
  <c r="E10" i="7"/>
  <c r="E9" i="7"/>
  <c r="E8" i="7"/>
  <c r="E7" i="7"/>
  <c r="F22" i="7"/>
  <c r="F20" i="7"/>
  <c r="F19" i="7"/>
  <c r="F18" i="7"/>
  <c r="F5" i="7"/>
  <c r="E22" i="7"/>
  <c r="E20" i="7"/>
  <c r="E19" i="7"/>
  <c r="E18" i="7"/>
  <c r="E5" i="7"/>
  <c r="C17" i="6" l="1"/>
  <c r="D17" i="6"/>
  <c r="K15" i="5"/>
  <c r="J15" i="5"/>
  <c r="I15" i="5"/>
  <c r="H15" i="5"/>
  <c r="K14" i="5"/>
  <c r="J14" i="5"/>
  <c r="I14" i="5"/>
  <c r="H14" i="5"/>
  <c r="K13" i="5"/>
  <c r="J13" i="5"/>
  <c r="I13" i="5"/>
  <c r="H13" i="5"/>
  <c r="K12" i="5"/>
  <c r="J12" i="5"/>
  <c r="I12" i="5"/>
  <c r="H12" i="5"/>
  <c r="K11" i="5"/>
  <c r="J11" i="5"/>
  <c r="I11" i="5"/>
  <c r="H11" i="5"/>
  <c r="K10" i="5"/>
  <c r="J10" i="5"/>
  <c r="I10" i="5"/>
  <c r="H10" i="5"/>
  <c r="K9" i="5"/>
  <c r="J9" i="5"/>
  <c r="I9" i="5"/>
  <c r="H9" i="5"/>
  <c r="K8" i="5"/>
  <c r="J8" i="5"/>
  <c r="I8" i="5"/>
  <c r="H8" i="5"/>
  <c r="K7" i="5"/>
  <c r="J7" i="5"/>
  <c r="I7" i="5"/>
  <c r="H7" i="5"/>
  <c r="K6" i="5"/>
  <c r="J6" i="5"/>
  <c r="I6" i="5"/>
  <c r="K5" i="5"/>
  <c r="J5" i="5"/>
  <c r="I5" i="5"/>
  <c r="H5" i="5"/>
  <c r="H6" i="5"/>
  <c r="F17" i="5"/>
  <c r="K17" i="5" s="1"/>
  <c r="E17" i="5"/>
  <c r="J17" i="5" s="1"/>
  <c r="D17" i="5"/>
  <c r="I17" i="5" s="1"/>
  <c r="C17" i="5"/>
  <c r="H17" i="5" s="1"/>
  <c r="G17" i="5"/>
  <c r="EF18" i="3" l="1"/>
  <c r="ED18" i="3"/>
  <c r="EC18" i="3"/>
  <c r="EB18" i="3"/>
  <c r="DZ18" i="3"/>
  <c r="DX18" i="3"/>
  <c r="DV18" i="3"/>
  <c r="DT18" i="3"/>
  <c r="DR18" i="3"/>
  <c r="DP18" i="3"/>
  <c r="DN18" i="3"/>
  <c r="DL18" i="3"/>
  <c r="DJ18" i="3"/>
  <c r="EG17" i="3"/>
  <c r="EF17" i="3"/>
  <c r="ED17" i="3"/>
  <c r="EB17" i="3"/>
  <c r="DZ17" i="3"/>
  <c r="DX17" i="3"/>
  <c r="DV17" i="3"/>
  <c r="DT17" i="3"/>
  <c r="DR17" i="3"/>
  <c r="DQ17" i="3"/>
  <c r="DP17" i="3"/>
  <c r="DN17" i="3"/>
  <c r="DL17" i="3"/>
  <c r="DJ17" i="3"/>
  <c r="EF16" i="3"/>
  <c r="EE16" i="3"/>
  <c r="ED16" i="3"/>
  <c r="EB16" i="3"/>
  <c r="DZ16" i="3"/>
  <c r="DX16" i="3"/>
  <c r="DV16" i="3"/>
  <c r="DT16" i="3"/>
  <c r="DR16" i="3"/>
  <c r="DP16" i="3"/>
  <c r="DO16" i="3"/>
  <c r="DN16" i="3"/>
  <c r="DL16" i="3"/>
  <c r="DJ16" i="3"/>
  <c r="EF15" i="3"/>
  <c r="ED15" i="3"/>
  <c r="EB15" i="3"/>
  <c r="DZ15" i="3"/>
  <c r="DX15" i="3"/>
  <c r="DV15" i="3"/>
  <c r="DT15" i="3"/>
  <c r="DR15" i="3"/>
  <c r="DP15" i="3"/>
  <c r="DN15" i="3"/>
  <c r="DL15" i="3"/>
  <c r="DJ15" i="3"/>
  <c r="EF14" i="3"/>
  <c r="ED14" i="3"/>
  <c r="EB14" i="3"/>
  <c r="DZ14" i="3"/>
  <c r="DX14" i="3"/>
  <c r="DV14" i="3"/>
  <c r="DT14" i="3"/>
  <c r="DR14" i="3"/>
  <c r="DP14" i="3"/>
  <c r="DN14" i="3"/>
  <c r="DL14" i="3"/>
  <c r="DJ14" i="3"/>
  <c r="EF13" i="3"/>
  <c r="ED13" i="3"/>
  <c r="EB13" i="3"/>
  <c r="DZ13" i="3"/>
  <c r="DY13" i="3"/>
  <c r="DX13" i="3"/>
  <c r="DV13" i="3"/>
  <c r="DT13" i="3"/>
  <c r="DR13" i="3"/>
  <c r="DP13" i="3"/>
  <c r="DN13" i="3"/>
  <c r="DL13" i="3"/>
  <c r="DJ13" i="3"/>
  <c r="DI13" i="3"/>
  <c r="EF12" i="3"/>
  <c r="ED12" i="3"/>
  <c r="EB12" i="3"/>
  <c r="DZ12" i="3"/>
  <c r="DX12" i="3"/>
  <c r="DW12" i="3"/>
  <c r="DV12" i="3"/>
  <c r="DT12" i="3"/>
  <c r="DR12" i="3"/>
  <c r="DP12" i="3"/>
  <c r="DN12" i="3"/>
  <c r="DL12" i="3"/>
  <c r="DJ12" i="3"/>
  <c r="EF11" i="3"/>
  <c r="EE11" i="3"/>
  <c r="ED11" i="3"/>
  <c r="EB11" i="3"/>
  <c r="DZ11" i="3"/>
  <c r="DX11" i="3"/>
  <c r="DV11" i="3"/>
  <c r="DU11" i="3"/>
  <c r="DT11" i="3"/>
  <c r="DR11" i="3"/>
  <c r="DP11" i="3"/>
  <c r="DN11" i="3"/>
  <c r="DM11" i="3"/>
  <c r="DL11" i="3"/>
  <c r="DJ11" i="3"/>
  <c r="EF10" i="3"/>
  <c r="ED10" i="3"/>
  <c r="EC10" i="3"/>
  <c r="EB10" i="3"/>
  <c r="DZ10" i="3"/>
  <c r="DX10" i="3"/>
  <c r="DV10" i="3"/>
  <c r="DT10" i="3"/>
  <c r="DR10" i="3"/>
  <c r="DP10" i="3"/>
  <c r="DN10" i="3"/>
  <c r="DL10" i="3"/>
  <c r="DJ10" i="3"/>
  <c r="DI10" i="3"/>
  <c r="EG9" i="3"/>
  <c r="EF9" i="3"/>
  <c r="ED9" i="3"/>
  <c r="EB9" i="3"/>
  <c r="DZ9" i="3"/>
  <c r="DY9" i="3"/>
  <c r="DX9" i="3"/>
  <c r="DV9" i="3"/>
  <c r="DU9" i="3"/>
  <c r="DT9" i="3"/>
  <c r="DR9" i="3"/>
  <c r="DQ9" i="3"/>
  <c r="DP9" i="3"/>
  <c r="DN9" i="3"/>
  <c r="DL9" i="3"/>
  <c r="DJ9" i="3"/>
  <c r="DI9" i="3"/>
  <c r="EF8" i="3"/>
  <c r="ED8" i="3"/>
  <c r="EB8" i="3"/>
  <c r="DZ8" i="3"/>
  <c r="DX8" i="3"/>
  <c r="DW8" i="3"/>
  <c r="DV8" i="3"/>
  <c r="DT8" i="3"/>
  <c r="DR8" i="3"/>
  <c r="DP8" i="3"/>
  <c r="DN8" i="3"/>
  <c r="DL8" i="3"/>
  <c r="DJ8" i="3"/>
  <c r="EF6" i="3"/>
  <c r="EE6" i="3"/>
  <c r="ED6" i="3"/>
  <c r="EB6" i="3"/>
  <c r="DZ6" i="3"/>
  <c r="DX6" i="3"/>
  <c r="DV6" i="3"/>
  <c r="DT6" i="3"/>
  <c r="DR6" i="3"/>
  <c r="DP6" i="3"/>
  <c r="DN6" i="3"/>
  <c r="DL6" i="3"/>
  <c r="DJ6" i="3"/>
  <c r="DH18" i="3"/>
  <c r="DH17" i="3"/>
  <c r="DH16" i="3"/>
  <c r="DH15" i="3"/>
  <c r="DH14" i="3"/>
  <c r="DH13" i="3"/>
  <c r="DH12" i="3"/>
  <c r="DH11" i="3"/>
  <c r="DH10" i="3"/>
  <c r="DH9" i="3"/>
  <c r="DH8" i="3"/>
  <c r="DH6" i="3"/>
  <c r="DG18" i="3"/>
  <c r="DG17" i="3"/>
  <c r="DG16" i="3"/>
  <c r="DG15" i="3"/>
  <c r="DG14" i="3"/>
  <c r="DG13" i="3"/>
  <c r="DG12" i="3"/>
  <c r="DG11" i="3"/>
  <c r="DG10" i="3"/>
  <c r="DG9" i="3"/>
  <c r="DG8" i="3"/>
  <c r="DG6" i="3"/>
  <c r="CU20" i="3"/>
  <c r="CO20" i="3"/>
  <c r="DE18" i="3"/>
  <c r="DC18" i="3"/>
  <c r="DA18" i="3"/>
  <c r="CY18" i="3"/>
  <c r="CW18" i="3"/>
  <c r="CU18" i="3"/>
  <c r="CS18" i="3"/>
  <c r="CQ18" i="3"/>
  <c r="CO18" i="3"/>
  <c r="CM18" i="3"/>
  <c r="CK18" i="3"/>
  <c r="DE17" i="3"/>
  <c r="DC17" i="3"/>
  <c r="DA17" i="3"/>
  <c r="CY17" i="3"/>
  <c r="CW17" i="3"/>
  <c r="CV17" i="3"/>
  <c r="CU17" i="3"/>
  <c r="CS17" i="3"/>
  <c r="CQ17" i="3"/>
  <c r="CO17" i="3"/>
  <c r="CM17" i="3"/>
  <c r="CK17" i="3"/>
  <c r="DE16" i="3"/>
  <c r="DC16" i="3"/>
  <c r="DA16" i="3"/>
  <c r="CY16" i="3"/>
  <c r="CW16" i="3"/>
  <c r="CU16" i="3"/>
  <c r="CS16" i="3"/>
  <c r="CQ16" i="3"/>
  <c r="CO16" i="3"/>
  <c r="CM16" i="3"/>
  <c r="CL16" i="3"/>
  <c r="CK16" i="3"/>
  <c r="DE15" i="3"/>
  <c r="DC15" i="3"/>
  <c r="DA15" i="3"/>
  <c r="CY15" i="3"/>
  <c r="CW15" i="3"/>
  <c r="CU15" i="3"/>
  <c r="CS15" i="3"/>
  <c r="CQ15" i="3"/>
  <c r="CO15" i="3"/>
  <c r="CM15" i="3"/>
  <c r="CK15" i="3"/>
  <c r="DE14" i="3"/>
  <c r="DC14" i="3"/>
  <c r="DA14" i="3"/>
  <c r="CY14" i="3"/>
  <c r="CW14" i="3"/>
  <c r="CU14" i="3"/>
  <c r="CS14" i="3"/>
  <c r="CQ14" i="3"/>
  <c r="CO14" i="3"/>
  <c r="CM14" i="3"/>
  <c r="CK14" i="3"/>
  <c r="DE13" i="3"/>
  <c r="DC13" i="3"/>
  <c r="DA13" i="3"/>
  <c r="CY13" i="3"/>
  <c r="CW13" i="3"/>
  <c r="CU13" i="3"/>
  <c r="CS13" i="3"/>
  <c r="CQ13" i="3"/>
  <c r="CO13" i="3"/>
  <c r="CM13" i="3"/>
  <c r="CK13" i="3"/>
  <c r="DE12" i="3"/>
  <c r="DC12" i="3"/>
  <c r="DA12" i="3"/>
  <c r="CY12" i="3"/>
  <c r="CW12" i="3"/>
  <c r="CU12" i="3"/>
  <c r="CS12" i="3"/>
  <c r="CQ12" i="3"/>
  <c r="CO12" i="3"/>
  <c r="CM12" i="3"/>
  <c r="CK12" i="3"/>
  <c r="DE11" i="3"/>
  <c r="DC11" i="3"/>
  <c r="DA11" i="3"/>
  <c r="CY11" i="3"/>
  <c r="CW11" i="3"/>
  <c r="CU11" i="3"/>
  <c r="CT11" i="3"/>
  <c r="CS11" i="3"/>
  <c r="CQ11" i="3"/>
  <c r="CO11" i="3"/>
  <c r="CM11" i="3"/>
  <c r="CL11" i="3"/>
  <c r="CK11" i="3"/>
  <c r="DE10" i="3"/>
  <c r="DC10" i="3"/>
  <c r="DA10" i="3"/>
  <c r="CZ10" i="3"/>
  <c r="CY10" i="3"/>
  <c r="CW10" i="3"/>
  <c r="CU10" i="3"/>
  <c r="CS10" i="3"/>
  <c r="CR10" i="3"/>
  <c r="CQ10" i="3"/>
  <c r="CO10" i="3"/>
  <c r="CM10" i="3"/>
  <c r="CK10" i="3"/>
  <c r="DE9" i="3"/>
  <c r="DC9" i="3"/>
  <c r="DA9" i="3"/>
  <c r="CY9" i="3"/>
  <c r="CW9" i="3"/>
  <c r="CU9" i="3"/>
  <c r="CS9" i="3"/>
  <c r="CQ9" i="3"/>
  <c r="CO9" i="3"/>
  <c r="CM9" i="3"/>
  <c r="CK9" i="3"/>
  <c r="DE8" i="3"/>
  <c r="DC8" i="3"/>
  <c r="DA8" i="3"/>
  <c r="CY8" i="3"/>
  <c r="CW8" i="3"/>
  <c r="CU8" i="3"/>
  <c r="CS8" i="3"/>
  <c r="CR8" i="3"/>
  <c r="CQ8" i="3"/>
  <c r="CO8" i="3"/>
  <c r="CN8" i="3"/>
  <c r="CM8" i="3"/>
  <c r="CK8" i="3"/>
  <c r="DE6" i="3"/>
  <c r="DD6" i="3"/>
  <c r="DC6" i="3"/>
  <c r="DA6" i="3"/>
  <c r="CY6" i="3"/>
  <c r="CW6" i="3"/>
  <c r="CV6" i="3"/>
  <c r="CU6" i="3"/>
  <c r="CS6" i="3"/>
  <c r="CQ6" i="3"/>
  <c r="CO6" i="3"/>
  <c r="CN6" i="3"/>
  <c r="CM6" i="3"/>
  <c r="CK6" i="3"/>
  <c r="CJ15" i="3"/>
  <c r="CJ11" i="3"/>
  <c r="CI18" i="3"/>
  <c r="CI17" i="3"/>
  <c r="CI16" i="3"/>
  <c r="CI15" i="3"/>
  <c r="CI14" i="3"/>
  <c r="CI13" i="3"/>
  <c r="CI12" i="3"/>
  <c r="CI11" i="3"/>
  <c r="CI10" i="3"/>
  <c r="CI9" i="3"/>
  <c r="CI8" i="3"/>
  <c r="CI6" i="3"/>
  <c r="CH17" i="3"/>
  <c r="CH14" i="3"/>
  <c r="CH13" i="3"/>
  <c r="CH10" i="3"/>
  <c r="CH9" i="3"/>
  <c r="CG20" i="3"/>
  <c r="CG18" i="3"/>
  <c r="CG17" i="3"/>
  <c r="CG16" i="3"/>
  <c r="CG15" i="3"/>
  <c r="CG14" i="3"/>
  <c r="CG13" i="3"/>
  <c r="CG12" i="3"/>
  <c r="CG11" i="3"/>
  <c r="CG10" i="3"/>
  <c r="CG9" i="3"/>
  <c r="CG8" i="3"/>
  <c r="CG6" i="3"/>
  <c r="CF8" i="3"/>
  <c r="CF18" i="3"/>
  <c r="CF17" i="3"/>
  <c r="CF16" i="3"/>
  <c r="CF15" i="3"/>
  <c r="CF14" i="3"/>
  <c r="CF13" i="3"/>
  <c r="CF12" i="3"/>
  <c r="CF11" i="3"/>
  <c r="CF10" i="3"/>
  <c r="CF9" i="3"/>
  <c r="CF6" i="3"/>
  <c r="AD20" i="3"/>
  <c r="CF20" i="3" s="1"/>
  <c r="AB20" i="3"/>
  <c r="Z20" i="3"/>
  <c r="X20" i="3"/>
  <c r="EB20" i="3" s="1"/>
  <c r="V20" i="3"/>
  <c r="T20" i="3"/>
  <c r="R20" i="3"/>
  <c r="P20" i="3"/>
  <c r="DT20" i="3" s="1"/>
  <c r="N20" i="3"/>
  <c r="L20" i="3"/>
  <c r="J20" i="3"/>
  <c r="H20" i="3"/>
  <c r="DL20" i="3" s="1"/>
  <c r="F20" i="3"/>
  <c r="D20" i="3"/>
  <c r="C20" i="3"/>
  <c r="AC18" i="3"/>
  <c r="EG18" i="3" s="1"/>
  <c r="AC17" i="3"/>
  <c r="AC16" i="3"/>
  <c r="AC15" i="3"/>
  <c r="AC14" i="3"/>
  <c r="EG14" i="3" s="1"/>
  <c r="AC13" i="3"/>
  <c r="EG13" i="3" s="1"/>
  <c r="AC12" i="3"/>
  <c r="AC11" i="3"/>
  <c r="AC10" i="3"/>
  <c r="EG10" i="3" s="1"/>
  <c r="AC9" i="3"/>
  <c r="AC8" i="3"/>
  <c r="AA18" i="3"/>
  <c r="AA17" i="3"/>
  <c r="EE17" i="3" s="1"/>
  <c r="AA16" i="3"/>
  <c r="AA15" i="3"/>
  <c r="EE15" i="3" s="1"/>
  <c r="AA14" i="3"/>
  <c r="AA13" i="3"/>
  <c r="EE13" i="3" s="1"/>
  <c r="AA12" i="3"/>
  <c r="EE12" i="3" s="1"/>
  <c r="AA11" i="3"/>
  <c r="AA10" i="3"/>
  <c r="AA9" i="3"/>
  <c r="EE9" i="3" s="1"/>
  <c r="AA8" i="3"/>
  <c r="EE8" i="3" s="1"/>
  <c r="Y18" i="3"/>
  <c r="Y17" i="3"/>
  <c r="EC17" i="3" s="1"/>
  <c r="Y16" i="3"/>
  <c r="Y15" i="3"/>
  <c r="Y14" i="3"/>
  <c r="EC14" i="3" s="1"/>
  <c r="Y13" i="3"/>
  <c r="EC13" i="3" s="1"/>
  <c r="Y12" i="3"/>
  <c r="Y11" i="3"/>
  <c r="Y10" i="3"/>
  <c r="Y9" i="3"/>
  <c r="EC9" i="3" s="1"/>
  <c r="Y8" i="3"/>
  <c r="EC8" i="3" s="1"/>
  <c r="W18" i="3"/>
  <c r="W17" i="3"/>
  <c r="W16" i="3"/>
  <c r="W15" i="3"/>
  <c r="EA15" i="3" s="1"/>
  <c r="W14" i="3"/>
  <c r="W13" i="3"/>
  <c r="W12" i="3"/>
  <c r="W11" i="3"/>
  <c r="EA11" i="3" s="1"/>
  <c r="W10" i="3"/>
  <c r="W9" i="3"/>
  <c r="W8" i="3"/>
  <c r="U18" i="3"/>
  <c r="DY18" i="3" s="1"/>
  <c r="U17" i="3"/>
  <c r="DY17" i="3" s="1"/>
  <c r="U16" i="3"/>
  <c r="U15" i="3"/>
  <c r="U14" i="3"/>
  <c r="DY14" i="3" s="1"/>
  <c r="U13" i="3"/>
  <c r="U12" i="3"/>
  <c r="U11" i="3"/>
  <c r="U10" i="3"/>
  <c r="DY10" i="3" s="1"/>
  <c r="U9" i="3"/>
  <c r="U8" i="3"/>
  <c r="S18" i="3"/>
  <c r="S17" i="3"/>
  <c r="DW17" i="3" s="1"/>
  <c r="S16" i="3"/>
  <c r="DW16" i="3" s="1"/>
  <c r="S15" i="3"/>
  <c r="S14" i="3"/>
  <c r="S13" i="3"/>
  <c r="DW13" i="3" s="1"/>
  <c r="S12" i="3"/>
  <c r="S11" i="3"/>
  <c r="S10" i="3"/>
  <c r="S9" i="3"/>
  <c r="DW9" i="3" s="1"/>
  <c r="S8" i="3"/>
  <c r="Q18" i="3"/>
  <c r="Q17" i="3"/>
  <c r="Q16" i="3"/>
  <c r="DU16" i="3" s="1"/>
  <c r="Q15" i="3"/>
  <c r="Q14" i="3"/>
  <c r="Q13" i="3"/>
  <c r="Q12" i="3"/>
  <c r="DU12" i="3" s="1"/>
  <c r="Q11" i="3"/>
  <c r="Q10" i="3"/>
  <c r="Q9" i="3"/>
  <c r="Q8" i="3"/>
  <c r="DU8" i="3" s="1"/>
  <c r="O18" i="3"/>
  <c r="O17" i="3"/>
  <c r="O16" i="3"/>
  <c r="O15" i="3"/>
  <c r="DS15" i="3" s="1"/>
  <c r="O14" i="3"/>
  <c r="O13" i="3"/>
  <c r="O12" i="3"/>
  <c r="O11" i="3"/>
  <c r="DS11" i="3" s="1"/>
  <c r="O10" i="3"/>
  <c r="O9" i="3"/>
  <c r="O8" i="3"/>
  <c r="M18" i="3"/>
  <c r="DQ18" i="3" s="1"/>
  <c r="M17" i="3"/>
  <c r="M16" i="3"/>
  <c r="M15" i="3"/>
  <c r="M14" i="3"/>
  <c r="DQ14" i="3" s="1"/>
  <c r="M13" i="3"/>
  <c r="DQ13" i="3" s="1"/>
  <c r="M12" i="3"/>
  <c r="M11" i="3"/>
  <c r="DQ11" i="3" s="1"/>
  <c r="M10" i="3"/>
  <c r="DQ10" i="3" s="1"/>
  <c r="M9" i="3"/>
  <c r="M8" i="3"/>
  <c r="K18" i="3"/>
  <c r="K17" i="3"/>
  <c r="DO17" i="3" s="1"/>
  <c r="K16" i="3"/>
  <c r="K15" i="3"/>
  <c r="K14" i="3"/>
  <c r="K13" i="3"/>
  <c r="DO13" i="3" s="1"/>
  <c r="K12" i="3"/>
  <c r="DO12" i="3" s="1"/>
  <c r="K11" i="3"/>
  <c r="K10" i="3"/>
  <c r="K9" i="3"/>
  <c r="DO9" i="3" s="1"/>
  <c r="K8" i="3"/>
  <c r="DO8" i="3" s="1"/>
  <c r="I18" i="3"/>
  <c r="I17" i="3"/>
  <c r="I16" i="3"/>
  <c r="DM16" i="3" s="1"/>
  <c r="I15" i="3"/>
  <c r="I14" i="3"/>
  <c r="I13" i="3"/>
  <c r="I12" i="3"/>
  <c r="DM12" i="3" s="1"/>
  <c r="I11" i="3"/>
  <c r="I10" i="3"/>
  <c r="I9" i="3"/>
  <c r="DM9" i="3" s="1"/>
  <c r="I8" i="3"/>
  <c r="DM8" i="3" s="1"/>
  <c r="E18" i="3"/>
  <c r="E17" i="3"/>
  <c r="DI17" i="3" s="1"/>
  <c r="E16" i="3"/>
  <c r="DI16" i="3" s="1"/>
  <c r="E15" i="3"/>
  <c r="E14" i="3"/>
  <c r="DI14" i="3" s="1"/>
  <c r="E13" i="3"/>
  <c r="E12" i="3"/>
  <c r="E11" i="3"/>
  <c r="DI11" i="3" s="1"/>
  <c r="E10" i="3"/>
  <c r="E9" i="3"/>
  <c r="E8" i="3"/>
  <c r="G18" i="3"/>
  <c r="DK18" i="3" s="1"/>
  <c r="G17" i="3"/>
  <c r="G16" i="3"/>
  <c r="G15" i="3"/>
  <c r="DK15" i="3" s="1"/>
  <c r="G14" i="3"/>
  <c r="DK14" i="3" s="1"/>
  <c r="G13" i="3"/>
  <c r="G12" i="3"/>
  <c r="G11" i="3"/>
  <c r="DK11" i="3" s="1"/>
  <c r="G10" i="3"/>
  <c r="DK10" i="3" s="1"/>
  <c r="G9" i="3"/>
  <c r="G8" i="3"/>
  <c r="AC6" i="3"/>
  <c r="AA6" i="3"/>
  <c r="Y6" i="3"/>
  <c r="W6" i="3"/>
  <c r="U6" i="3"/>
  <c r="S6" i="3"/>
  <c r="DW6" i="3" s="1"/>
  <c r="Q6" i="3"/>
  <c r="O6" i="3"/>
  <c r="M6" i="3"/>
  <c r="K6" i="3"/>
  <c r="DO6" i="3" s="1"/>
  <c r="I6" i="3"/>
  <c r="G6" i="3"/>
  <c r="E6" i="3"/>
  <c r="BD6" i="3"/>
  <c r="DF6" i="3" s="1"/>
  <c r="BB6" i="3"/>
  <c r="AZ6" i="3"/>
  <c r="DB6" i="3" s="1"/>
  <c r="AX6" i="3"/>
  <c r="EA6" i="3" s="1"/>
  <c r="AV6" i="3"/>
  <c r="CX6" i="3" s="1"/>
  <c r="AT6" i="3"/>
  <c r="AR6" i="3"/>
  <c r="CT6" i="3" s="1"/>
  <c r="AP6" i="3"/>
  <c r="AN6" i="3"/>
  <c r="CP6" i="3" s="1"/>
  <c r="AL6" i="3"/>
  <c r="AJ6" i="3"/>
  <c r="CL6" i="3" s="1"/>
  <c r="AH6" i="3"/>
  <c r="DK6" i="3" s="1"/>
  <c r="AF6" i="3"/>
  <c r="CH6" i="3" s="1"/>
  <c r="AF20" i="3"/>
  <c r="CH20" i="3" s="1"/>
  <c r="BC20" i="3"/>
  <c r="BD20" i="3" s="1"/>
  <c r="BA20" i="3"/>
  <c r="DC20" i="3" s="1"/>
  <c r="AY20" i="3"/>
  <c r="AW20" i="3"/>
  <c r="AU20" i="3"/>
  <c r="AS20" i="3"/>
  <c r="AQ20" i="3"/>
  <c r="AR20" i="3" s="1"/>
  <c r="AO20" i="3"/>
  <c r="AM20" i="3"/>
  <c r="AK20" i="3"/>
  <c r="CM20" i="3" s="1"/>
  <c r="AI20" i="3"/>
  <c r="AG20" i="3"/>
  <c r="AE20" i="3"/>
  <c r="BD18" i="3"/>
  <c r="BD17" i="3"/>
  <c r="BD16" i="3"/>
  <c r="DF16" i="3" s="1"/>
  <c r="BD15" i="3"/>
  <c r="DF15" i="3" s="1"/>
  <c r="BD14" i="3"/>
  <c r="BD13" i="3"/>
  <c r="BD12" i="3"/>
  <c r="DF12" i="3" s="1"/>
  <c r="BD11" i="3"/>
  <c r="DF11" i="3" s="1"/>
  <c r="BD10" i="3"/>
  <c r="BD9" i="3"/>
  <c r="BB18" i="3"/>
  <c r="DD18" i="3" s="1"/>
  <c r="BB17" i="3"/>
  <c r="DD17" i="3" s="1"/>
  <c r="BB16" i="3"/>
  <c r="BB15" i="3"/>
  <c r="BB14" i="3"/>
  <c r="DD14" i="3" s="1"/>
  <c r="BB13" i="3"/>
  <c r="DD13" i="3" s="1"/>
  <c r="BB12" i="3"/>
  <c r="BB11" i="3"/>
  <c r="DD11" i="3" s="1"/>
  <c r="BB10" i="3"/>
  <c r="DD10" i="3" s="1"/>
  <c r="BB9" i="3"/>
  <c r="DD9" i="3" s="1"/>
  <c r="AZ18" i="3"/>
  <c r="AZ17" i="3"/>
  <c r="AZ16" i="3"/>
  <c r="DB16" i="3" s="1"/>
  <c r="AZ15" i="3"/>
  <c r="DB15" i="3" s="1"/>
  <c r="AZ14" i="3"/>
  <c r="AZ13" i="3"/>
  <c r="AZ12" i="3"/>
  <c r="DB12" i="3" s="1"/>
  <c r="AZ11" i="3"/>
  <c r="DB11" i="3" s="1"/>
  <c r="AZ10" i="3"/>
  <c r="AZ9" i="3"/>
  <c r="BD8" i="3"/>
  <c r="BB8" i="3"/>
  <c r="AZ8" i="3"/>
  <c r="DB8" i="3" s="1"/>
  <c r="AX18" i="3"/>
  <c r="CZ18" i="3" s="1"/>
  <c r="AX17" i="3"/>
  <c r="CZ17" i="3" s="1"/>
  <c r="AX16" i="3"/>
  <c r="AX15" i="3"/>
  <c r="AX14" i="3"/>
  <c r="CZ14" i="3" s="1"/>
  <c r="AX13" i="3"/>
  <c r="CZ13" i="3" s="1"/>
  <c r="AX12" i="3"/>
  <c r="AX11" i="3"/>
  <c r="AX10" i="3"/>
  <c r="AX9" i="3"/>
  <c r="CZ9" i="3" s="1"/>
  <c r="AX8" i="3"/>
  <c r="CZ8" i="3" s="1"/>
  <c r="AV18" i="3"/>
  <c r="AV17" i="3"/>
  <c r="AV16" i="3"/>
  <c r="CX16" i="3" s="1"/>
  <c r="AV15" i="3"/>
  <c r="CX15" i="3" s="1"/>
  <c r="AV14" i="3"/>
  <c r="AV13" i="3"/>
  <c r="AV12" i="3"/>
  <c r="CX12" i="3" s="1"/>
  <c r="AV11" i="3"/>
  <c r="CX11" i="3" s="1"/>
  <c r="AV10" i="3"/>
  <c r="AV9" i="3"/>
  <c r="AV8" i="3"/>
  <c r="AT18" i="3"/>
  <c r="CV18" i="3" s="1"/>
  <c r="AT17" i="3"/>
  <c r="AT16" i="3"/>
  <c r="AT15" i="3"/>
  <c r="CV15" i="3" s="1"/>
  <c r="AT14" i="3"/>
  <c r="CV14" i="3" s="1"/>
  <c r="AT13" i="3"/>
  <c r="CV13" i="3" s="1"/>
  <c r="AT12" i="3"/>
  <c r="AT11" i="3"/>
  <c r="CV11" i="3" s="1"/>
  <c r="AT10" i="3"/>
  <c r="CV10" i="3" s="1"/>
  <c r="AT9" i="3"/>
  <c r="CV9" i="3" s="1"/>
  <c r="AT8" i="3"/>
  <c r="AR18" i="3"/>
  <c r="AR17" i="3"/>
  <c r="AR16" i="3"/>
  <c r="CT16" i="3" s="1"/>
  <c r="AR15" i="3"/>
  <c r="AR14" i="3"/>
  <c r="AR13" i="3"/>
  <c r="AR12" i="3"/>
  <c r="CT12" i="3" s="1"/>
  <c r="AR11" i="3"/>
  <c r="AR10" i="3"/>
  <c r="AR9" i="3"/>
  <c r="AR8" i="3"/>
  <c r="CT8" i="3" s="1"/>
  <c r="AP18" i="3"/>
  <c r="CR18" i="3" s="1"/>
  <c r="AP17" i="3"/>
  <c r="CR17" i="3" s="1"/>
  <c r="AP16" i="3"/>
  <c r="AP15" i="3"/>
  <c r="AP14" i="3"/>
  <c r="CR14" i="3" s="1"/>
  <c r="AP13" i="3"/>
  <c r="CR13" i="3" s="1"/>
  <c r="AP12" i="3"/>
  <c r="AP11" i="3"/>
  <c r="AP10" i="3"/>
  <c r="AP9" i="3"/>
  <c r="CR9" i="3" s="1"/>
  <c r="AP8" i="3"/>
  <c r="AN18" i="3"/>
  <c r="AN17" i="3"/>
  <c r="AN16" i="3"/>
  <c r="CP16" i="3" s="1"/>
  <c r="AN15" i="3"/>
  <c r="CP15" i="3" s="1"/>
  <c r="AN14" i="3"/>
  <c r="AN13" i="3"/>
  <c r="AN12" i="3"/>
  <c r="CP12" i="3" s="1"/>
  <c r="AN11" i="3"/>
  <c r="CP11" i="3" s="1"/>
  <c r="AN10" i="3"/>
  <c r="AN9" i="3"/>
  <c r="AN8" i="3"/>
  <c r="CP8" i="3" s="1"/>
  <c r="AL18" i="3"/>
  <c r="CN18" i="3" s="1"/>
  <c r="AL17" i="3"/>
  <c r="CN17" i="3" s="1"/>
  <c r="AL16" i="3"/>
  <c r="AL15" i="3"/>
  <c r="CN15" i="3" s="1"/>
  <c r="AL14" i="3"/>
  <c r="CN14" i="3" s="1"/>
  <c r="AL13" i="3"/>
  <c r="CN13" i="3" s="1"/>
  <c r="AL12" i="3"/>
  <c r="AL11" i="3"/>
  <c r="CN11" i="3" s="1"/>
  <c r="AL10" i="3"/>
  <c r="CN10" i="3" s="1"/>
  <c r="AL9" i="3"/>
  <c r="CN9" i="3" s="1"/>
  <c r="AL8" i="3"/>
  <c r="AJ18" i="3"/>
  <c r="DM18" i="3" s="1"/>
  <c r="AJ17" i="3"/>
  <c r="AJ16" i="3"/>
  <c r="AJ15" i="3"/>
  <c r="AJ14" i="3"/>
  <c r="AJ13" i="3"/>
  <c r="AJ12" i="3"/>
  <c r="CL12" i="3" s="1"/>
  <c r="AJ11" i="3"/>
  <c r="AJ10" i="3"/>
  <c r="DM10" i="3" s="1"/>
  <c r="AJ9" i="3"/>
  <c r="AJ8" i="3"/>
  <c r="AH18" i="3"/>
  <c r="CJ18" i="3" s="1"/>
  <c r="AH17" i="3"/>
  <c r="CJ17" i="3" s="1"/>
  <c r="AH16" i="3"/>
  <c r="DK16" i="3" s="1"/>
  <c r="AH15" i="3"/>
  <c r="AH14" i="3"/>
  <c r="CJ14" i="3" s="1"/>
  <c r="AH13" i="3"/>
  <c r="CJ13" i="3" s="1"/>
  <c r="AH12" i="3"/>
  <c r="CJ12" i="3" s="1"/>
  <c r="AH11" i="3"/>
  <c r="AH10" i="3"/>
  <c r="CJ10" i="3" s="1"/>
  <c r="AH9" i="3"/>
  <c r="CJ9" i="3" s="1"/>
  <c r="AF18" i="3"/>
  <c r="DI18" i="3" s="1"/>
  <c r="AF17" i="3"/>
  <c r="AF16" i="3"/>
  <c r="CH16" i="3" s="1"/>
  <c r="AF15" i="3"/>
  <c r="CH15" i="3" s="1"/>
  <c r="AH8" i="3"/>
  <c r="CJ8" i="3" s="1"/>
  <c r="AF14" i="3"/>
  <c r="AF13" i="3"/>
  <c r="AF12" i="3"/>
  <c r="CH12" i="3" s="1"/>
  <c r="AF11" i="3"/>
  <c r="CH11" i="3" s="1"/>
  <c r="AF10" i="3"/>
  <c r="AF9" i="3"/>
  <c r="AF8" i="3"/>
  <c r="CH8" i="3" s="1"/>
  <c r="CE6" i="3"/>
  <c r="CC6" i="3"/>
  <c r="CA6" i="3"/>
  <c r="BY6" i="3"/>
  <c r="BW6" i="3"/>
  <c r="BU6" i="3"/>
  <c r="BS6" i="3"/>
  <c r="BQ6" i="3"/>
  <c r="CR6" i="3" s="1"/>
  <c r="BO6" i="3"/>
  <c r="BM6" i="3"/>
  <c r="BK6" i="3"/>
  <c r="BI6" i="3"/>
  <c r="CJ6" i="3" s="1"/>
  <c r="BG6" i="3"/>
  <c r="CD20" i="3"/>
  <c r="CB20" i="3"/>
  <c r="BZ20" i="3"/>
  <c r="BX20" i="3"/>
  <c r="BY20" i="3" s="1"/>
  <c r="BV20" i="3"/>
  <c r="BT20" i="3"/>
  <c r="BR20" i="3"/>
  <c r="BS20" i="3" s="1"/>
  <c r="BP20" i="3"/>
  <c r="BQ20" i="3" s="1"/>
  <c r="BN20" i="3"/>
  <c r="BL20" i="3"/>
  <c r="BJ20" i="3"/>
  <c r="BH20" i="3"/>
  <c r="BI20" i="3" s="1"/>
  <c r="BF20" i="3"/>
  <c r="BG20" i="3" s="1"/>
  <c r="BE20" i="3"/>
  <c r="CE18" i="3"/>
  <c r="DF18" i="3" s="1"/>
  <c r="CE17" i="3"/>
  <c r="CE16" i="3"/>
  <c r="CE15" i="3"/>
  <c r="CE14" i="3"/>
  <c r="CE13" i="3"/>
  <c r="DF13" i="3" s="1"/>
  <c r="CE12" i="3"/>
  <c r="CE11" i="3"/>
  <c r="CE10" i="3"/>
  <c r="CE9" i="3"/>
  <c r="DF9" i="3" s="1"/>
  <c r="CC18" i="3"/>
  <c r="CC17" i="3"/>
  <c r="CC16" i="3"/>
  <c r="CC15" i="3"/>
  <c r="DD15" i="3" s="1"/>
  <c r="CC14" i="3"/>
  <c r="CC13" i="3"/>
  <c r="CC12" i="3"/>
  <c r="DD12" i="3" s="1"/>
  <c r="CC11" i="3"/>
  <c r="CC10" i="3"/>
  <c r="CC9" i="3"/>
  <c r="CA18" i="3"/>
  <c r="DB18" i="3" s="1"/>
  <c r="CA17" i="3"/>
  <c r="CA16" i="3"/>
  <c r="CA15" i="3"/>
  <c r="CA14" i="3"/>
  <c r="CA13" i="3"/>
  <c r="DB13" i="3" s="1"/>
  <c r="CA12" i="3"/>
  <c r="CA11" i="3"/>
  <c r="CA10" i="3"/>
  <c r="CA9" i="3"/>
  <c r="DB9" i="3" s="1"/>
  <c r="BY18" i="3"/>
  <c r="BY17" i="3"/>
  <c r="BY16" i="3"/>
  <c r="BY15" i="3"/>
  <c r="BY14" i="3"/>
  <c r="BY13" i="3"/>
  <c r="BY12" i="3"/>
  <c r="BY11" i="3"/>
  <c r="BY10" i="3"/>
  <c r="BY9" i="3"/>
  <c r="BW18" i="3"/>
  <c r="BW17" i="3"/>
  <c r="BW16" i="3"/>
  <c r="BW15" i="3"/>
  <c r="BW14" i="3"/>
  <c r="CX14" i="3" s="1"/>
  <c r="BW13" i="3"/>
  <c r="CX13" i="3" s="1"/>
  <c r="BW12" i="3"/>
  <c r="BW11" i="3"/>
  <c r="BW10" i="3"/>
  <c r="BW9" i="3"/>
  <c r="CX9" i="3" s="1"/>
  <c r="BU18" i="3"/>
  <c r="BU17" i="3"/>
  <c r="BU16" i="3"/>
  <c r="BU15" i="3"/>
  <c r="BU14" i="3"/>
  <c r="BU13" i="3"/>
  <c r="BU12" i="3"/>
  <c r="CV12" i="3" s="1"/>
  <c r="BU11" i="3"/>
  <c r="BU10" i="3"/>
  <c r="BU9" i="3"/>
  <c r="BS18" i="3"/>
  <c r="BS17" i="3"/>
  <c r="BS16" i="3"/>
  <c r="BS15" i="3"/>
  <c r="BS14" i="3"/>
  <c r="BS13" i="3"/>
  <c r="BS12" i="3"/>
  <c r="BS11" i="3"/>
  <c r="BS10" i="3"/>
  <c r="BS9" i="3"/>
  <c r="BQ18" i="3"/>
  <c r="BQ17" i="3"/>
  <c r="BQ16" i="3"/>
  <c r="BQ15" i="3"/>
  <c r="CR15" i="3" s="1"/>
  <c r="BQ14" i="3"/>
  <c r="BQ13" i="3"/>
  <c r="BQ12" i="3"/>
  <c r="BQ11" i="3"/>
  <c r="BQ10" i="3"/>
  <c r="BQ9" i="3"/>
  <c r="CE8" i="3"/>
  <c r="CC8" i="3"/>
  <c r="DD8" i="3" s="1"/>
  <c r="CA8" i="3"/>
  <c r="BY8" i="3"/>
  <c r="BW8" i="3"/>
  <c r="BU8" i="3"/>
  <c r="CV8" i="3" s="1"/>
  <c r="BS8" i="3"/>
  <c r="BQ8" i="3"/>
  <c r="BO18" i="3"/>
  <c r="CP18" i="3" s="1"/>
  <c r="BO17" i="3"/>
  <c r="BO16" i="3"/>
  <c r="BO15" i="3"/>
  <c r="BO14" i="3"/>
  <c r="BO13" i="3"/>
  <c r="CP13" i="3" s="1"/>
  <c r="BO12" i="3"/>
  <c r="BO11" i="3"/>
  <c r="BO10" i="3"/>
  <c r="BO9" i="3"/>
  <c r="CP9" i="3" s="1"/>
  <c r="BM18" i="3"/>
  <c r="BM17" i="3"/>
  <c r="BM16" i="3"/>
  <c r="BM15" i="3"/>
  <c r="BM14" i="3"/>
  <c r="BM13" i="3"/>
  <c r="BM12" i="3"/>
  <c r="CN12" i="3" s="1"/>
  <c r="BM11" i="3"/>
  <c r="BM10" i="3"/>
  <c r="BM9" i="3"/>
  <c r="BK18" i="3"/>
  <c r="BK17" i="3"/>
  <c r="BK16" i="3"/>
  <c r="BK15" i="3"/>
  <c r="BK14" i="3"/>
  <c r="BK13" i="3"/>
  <c r="BK12" i="3"/>
  <c r="BK11" i="3"/>
  <c r="BK10" i="3"/>
  <c r="BK9" i="3"/>
  <c r="BO8" i="3"/>
  <c r="BM8" i="3"/>
  <c r="BK8" i="3"/>
  <c r="L19" i="2"/>
  <c r="L17" i="2"/>
  <c r="L16" i="2"/>
  <c r="L15" i="2"/>
  <c r="L14" i="2"/>
  <c r="L13" i="2"/>
  <c r="L12" i="2"/>
  <c r="L11" i="2"/>
  <c r="L10" i="2"/>
  <c r="L9" i="2"/>
  <c r="L8" i="2"/>
  <c r="L7" i="2"/>
  <c r="L5" i="2"/>
  <c r="K17" i="2"/>
  <c r="K16" i="2"/>
  <c r="K15" i="2"/>
  <c r="K14" i="2"/>
  <c r="K13" i="2"/>
  <c r="K12" i="2"/>
  <c r="K11" i="2"/>
  <c r="K10" i="2"/>
  <c r="K9" i="2"/>
  <c r="K8" i="2"/>
  <c r="K7" i="2"/>
  <c r="K5" i="2"/>
  <c r="J19" i="2"/>
  <c r="J17" i="2"/>
  <c r="J16" i="2"/>
  <c r="J15" i="2"/>
  <c r="J14" i="2"/>
  <c r="J13" i="2"/>
  <c r="J12" i="2"/>
  <c r="J11" i="2"/>
  <c r="J10" i="2"/>
  <c r="J9" i="2"/>
  <c r="J8" i="2"/>
  <c r="J7" i="2"/>
  <c r="J5" i="2"/>
  <c r="I19" i="2"/>
  <c r="I17" i="2"/>
  <c r="I16" i="2"/>
  <c r="I15" i="2"/>
  <c r="I14" i="2"/>
  <c r="I13" i="2"/>
  <c r="I12" i="2"/>
  <c r="I11" i="2"/>
  <c r="I10" i="2"/>
  <c r="I9" i="2"/>
  <c r="I8" i="2"/>
  <c r="I7" i="2"/>
  <c r="I5" i="2"/>
  <c r="C19" i="2"/>
  <c r="K19" i="2" s="1"/>
  <c r="E19" i="2"/>
  <c r="G19" i="2"/>
  <c r="BK20" i="3" l="1"/>
  <c r="CK20" i="3"/>
  <c r="CA20" i="3"/>
  <c r="DA20" i="3"/>
  <c r="CL14" i="3"/>
  <c r="CT10" i="3"/>
  <c r="CT14" i="3"/>
  <c r="CX8" i="3"/>
  <c r="DF8" i="3"/>
  <c r="AP20" i="3"/>
  <c r="CR20" i="3" s="1"/>
  <c r="CQ20" i="3"/>
  <c r="DI15" i="3"/>
  <c r="EC12" i="3"/>
  <c r="EC16" i="3"/>
  <c r="CJ16" i="3"/>
  <c r="DW15" i="3"/>
  <c r="CL8" i="3"/>
  <c r="CP10" i="3"/>
  <c r="CP14" i="3"/>
  <c r="CR11" i="3"/>
  <c r="CX10" i="3"/>
  <c r="CX18" i="3"/>
  <c r="CZ11" i="3"/>
  <c r="CZ15" i="3"/>
  <c r="DB10" i="3"/>
  <c r="DB14" i="3"/>
  <c r="DF10" i="3"/>
  <c r="DF14" i="3"/>
  <c r="DI6" i="3"/>
  <c r="DQ6" i="3"/>
  <c r="DY6" i="3"/>
  <c r="EG6" i="3"/>
  <c r="DI8" i="3"/>
  <c r="DI12" i="3"/>
  <c r="DM13" i="3"/>
  <c r="DM17" i="3"/>
  <c r="DO10" i="3"/>
  <c r="DO14" i="3"/>
  <c r="DO18" i="3"/>
  <c r="DQ15" i="3"/>
  <c r="DS8" i="3"/>
  <c r="DS12" i="3"/>
  <c r="DS16" i="3"/>
  <c r="DU13" i="3"/>
  <c r="DU17" i="3"/>
  <c r="DW10" i="3"/>
  <c r="DW14" i="3"/>
  <c r="DW18" i="3"/>
  <c r="DY11" i="3"/>
  <c r="DY15" i="3"/>
  <c r="EA8" i="3"/>
  <c r="EA12" i="3"/>
  <c r="EA16" i="3"/>
  <c r="EE10" i="3"/>
  <c r="EE14" i="3"/>
  <c r="EE18" i="3"/>
  <c r="EG11" i="3"/>
  <c r="EG15" i="3"/>
  <c r="W20" i="3"/>
  <c r="DG20" i="3"/>
  <c r="K20" i="3"/>
  <c r="DN20" i="3"/>
  <c r="S20" i="3"/>
  <c r="DV20" i="3"/>
  <c r="AA20" i="3"/>
  <c r="EE20" i="3" s="1"/>
  <c r="ED20" i="3"/>
  <c r="CZ6" i="3"/>
  <c r="CL10" i="3"/>
  <c r="CL18" i="3"/>
  <c r="CT18" i="3"/>
  <c r="AH20" i="3"/>
  <c r="CJ20" i="3" s="1"/>
  <c r="CI20" i="3"/>
  <c r="AX20" i="3"/>
  <c r="CZ20" i="3" s="1"/>
  <c r="CY20" i="3"/>
  <c r="DK9" i="3"/>
  <c r="CL9" i="3"/>
  <c r="CL13" i="3"/>
  <c r="CL17" i="3"/>
  <c r="CR12" i="3"/>
  <c r="CR16" i="3"/>
  <c r="CT9" i="3"/>
  <c r="CT13" i="3"/>
  <c r="CT17" i="3"/>
  <c r="CZ12" i="3"/>
  <c r="CZ16" i="3"/>
  <c r="CW20" i="3"/>
  <c r="AV20" i="3"/>
  <c r="DF20" i="3"/>
  <c r="DS6" i="3"/>
  <c r="DK8" i="3"/>
  <c r="DK12" i="3"/>
  <c r="DM14" i="3"/>
  <c r="DO11" i="3"/>
  <c r="DO15" i="3"/>
  <c r="DS9" i="3"/>
  <c r="DU10" i="3"/>
  <c r="DU18" i="3"/>
  <c r="DW11" i="3"/>
  <c r="EA9" i="3"/>
  <c r="CH18" i="3"/>
  <c r="DE20" i="3"/>
  <c r="DU14" i="3"/>
  <c r="BU20" i="3"/>
  <c r="DB17" i="3"/>
  <c r="CT20" i="3"/>
  <c r="DQ8" i="3"/>
  <c r="DQ12" i="3"/>
  <c r="DQ16" i="3"/>
  <c r="DS13" i="3"/>
  <c r="DS17" i="3"/>
  <c r="DY8" i="3"/>
  <c r="DY12" i="3"/>
  <c r="DY16" i="3"/>
  <c r="EA13" i="3"/>
  <c r="EA17" i="3"/>
  <c r="EG8" i="3"/>
  <c r="EG12" i="3"/>
  <c r="EG16" i="3"/>
  <c r="E20" i="3"/>
  <c r="DI20" i="3" s="1"/>
  <c r="M20" i="3"/>
  <c r="U20" i="3"/>
  <c r="DY20" i="3" s="1"/>
  <c r="AC20" i="3"/>
  <c r="EG20" i="3" s="1"/>
  <c r="BM20" i="3"/>
  <c r="CC20" i="3"/>
  <c r="CL15" i="3"/>
  <c r="CN16" i="3"/>
  <c r="CP17" i="3"/>
  <c r="CT15" i="3"/>
  <c r="CV16" i="3"/>
  <c r="CX17" i="3"/>
  <c r="DF17" i="3"/>
  <c r="BO20" i="3"/>
  <c r="BW20" i="3"/>
  <c r="CE20" i="3"/>
  <c r="DD16" i="3"/>
  <c r="DM6" i="3"/>
  <c r="DU6" i="3"/>
  <c r="EC6" i="3"/>
  <c r="DK13" i="3"/>
  <c r="DK17" i="3"/>
  <c r="DM15" i="3"/>
  <c r="DS10" i="3"/>
  <c r="DS14" i="3"/>
  <c r="DS18" i="3"/>
  <c r="DU15" i="3"/>
  <c r="EA10" i="3"/>
  <c r="EA14" i="3"/>
  <c r="EA18" i="3"/>
  <c r="EC11" i="3"/>
  <c r="EC15" i="3"/>
  <c r="DJ20" i="3"/>
  <c r="DR20" i="3"/>
  <c r="DZ20" i="3"/>
  <c r="CS20" i="3"/>
  <c r="DH20" i="3"/>
  <c r="DP20" i="3"/>
  <c r="DX20" i="3"/>
  <c r="EF20" i="3"/>
  <c r="I20" i="3"/>
  <c r="DM20" i="3" s="1"/>
  <c r="Q20" i="3"/>
  <c r="DU20" i="3" s="1"/>
  <c r="Y20" i="3"/>
  <c r="EC20" i="3" s="1"/>
  <c r="BB20" i="3"/>
  <c r="G20" i="3"/>
  <c r="DK20" i="3" s="1"/>
  <c r="O20" i="3"/>
  <c r="DS20" i="3" s="1"/>
  <c r="AL20" i="3"/>
  <c r="CN20" i="3" s="1"/>
  <c r="AJ20" i="3"/>
  <c r="AZ20" i="3"/>
  <c r="DB20" i="3" s="1"/>
  <c r="AN20" i="3"/>
  <c r="CP20" i="3" s="1"/>
  <c r="AT20" i="3"/>
  <c r="CV20" i="3" s="1"/>
  <c r="I17" i="1"/>
  <c r="J15" i="1"/>
  <c r="I13" i="1"/>
  <c r="J11" i="1"/>
  <c r="I9" i="1"/>
  <c r="J7" i="1"/>
  <c r="H17" i="1"/>
  <c r="J17" i="1" s="1"/>
  <c r="H16" i="1"/>
  <c r="J16" i="1" s="1"/>
  <c r="H15" i="1"/>
  <c r="H14" i="1"/>
  <c r="J14" i="1" s="1"/>
  <c r="H13" i="1"/>
  <c r="J13" i="1" s="1"/>
  <c r="H12" i="1"/>
  <c r="J12" i="1" s="1"/>
  <c r="H11" i="1"/>
  <c r="H10" i="1"/>
  <c r="J10" i="1" s="1"/>
  <c r="H9" i="1"/>
  <c r="J9" i="1" s="1"/>
  <c r="H8" i="1"/>
  <c r="J8" i="1" s="1"/>
  <c r="H7" i="1"/>
  <c r="H5" i="1"/>
  <c r="J5" i="1" s="1"/>
  <c r="G17" i="1"/>
  <c r="G16" i="1"/>
  <c r="I16" i="1" s="1"/>
  <c r="G15" i="1"/>
  <c r="I15" i="1" s="1"/>
  <c r="G14" i="1"/>
  <c r="I14" i="1" s="1"/>
  <c r="G13" i="1"/>
  <c r="G12" i="1"/>
  <c r="I12" i="1" s="1"/>
  <c r="G11" i="1"/>
  <c r="I11" i="1" s="1"/>
  <c r="G10" i="1"/>
  <c r="I10" i="1" s="1"/>
  <c r="G9" i="1"/>
  <c r="G8" i="1"/>
  <c r="I8" i="1" s="1"/>
  <c r="G7" i="1"/>
  <c r="I7" i="1" s="1"/>
  <c r="G5" i="1"/>
  <c r="I5" i="1" s="1"/>
  <c r="F19" i="1"/>
  <c r="E19" i="1"/>
  <c r="D19" i="1"/>
  <c r="H19" i="1" s="1"/>
  <c r="J19" i="1" s="1"/>
  <c r="C19" i="1"/>
  <c r="G19" i="1" s="1"/>
  <c r="I19" i="1" s="1"/>
  <c r="DQ20" i="3" l="1"/>
  <c r="CX20" i="3"/>
  <c r="DW20" i="3"/>
  <c r="EA20" i="3"/>
  <c r="CL20" i="3"/>
  <c r="DD20" i="3"/>
  <c r="DO20" i="3"/>
  <c r="B62" i="10" l="1"/>
  <c r="C62" i="10"/>
  <c r="E62" i="10" s="1"/>
  <c r="I62" i="10"/>
</calcChain>
</file>

<file path=xl/sharedStrings.xml><?xml version="1.0" encoding="utf-8"?>
<sst xmlns="http://schemas.openxmlformats.org/spreadsheetml/2006/main" count="1899" uniqueCount="617">
  <si>
    <t>Montana</t>
  </si>
  <si>
    <t>Total Number of Establishments</t>
  </si>
  <si>
    <t>Paid Employees for Pay Period (Including March 12)</t>
  </si>
  <si>
    <t>Blaine County</t>
  </si>
  <si>
    <t>Cascade County</t>
  </si>
  <si>
    <t>Chouteau County</t>
  </si>
  <si>
    <t>Glacier County</t>
  </si>
  <si>
    <t>Hill County</t>
  </si>
  <si>
    <t>Judith Basin County</t>
  </si>
  <si>
    <t>Liberty County</t>
  </si>
  <si>
    <t>Phillips County</t>
  </si>
  <si>
    <t>Pondera County</t>
  </si>
  <si>
    <t>Teton County</t>
  </si>
  <si>
    <t>Toole County</t>
  </si>
  <si>
    <t>Region Total</t>
  </si>
  <si>
    <t>Establishments 
(All Sectors)</t>
  </si>
  <si>
    <t>10-Year Change
(2002-2012)</t>
  </si>
  <si>
    <t>Change in Number of Paid Employees for Pay Period (Including March 12)</t>
  </si>
  <si>
    <t>Change in Number of Establishments</t>
  </si>
  <si>
    <t>Percent Change in Number of Establishments</t>
  </si>
  <si>
    <t>Percent Change in Number of Paid Employees for Pay Period (Including March 12)</t>
  </si>
  <si>
    <t>Employment Growth Over the Last Decade</t>
  </si>
  <si>
    <r>
      <rPr>
        <b/>
        <sz val="11"/>
        <color theme="1"/>
        <rFont val="Calibri"/>
        <family val="2"/>
        <scheme val="minor"/>
      </rPr>
      <t>Source</t>
    </r>
    <r>
      <rPr>
        <sz val="11"/>
        <color theme="1"/>
        <rFont val="Calibri"/>
        <family val="2"/>
        <scheme val="minor"/>
      </rPr>
      <t xml:space="preserve">: 2002 Census Business Patterns and 2012 Census Business Patterns
</t>
    </r>
    <r>
      <rPr>
        <b/>
        <sz val="11"/>
        <color theme="1"/>
        <rFont val="Calibri"/>
        <family val="2"/>
        <scheme val="minor"/>
      </rPr>
      <t>Note</t>
    </r>
    <r>
      <rPr>
        <sz val="11"/>
        <color theme="1"/>
        <rFont val="Calibri"/>
        <family val="2"/>
        <scheme val="minor"/>
      </rPr>
      <t>: Negative figures indicate losses.</t>
    </r>
  </si>
  <si>
    <t>State and Regional Counties</t>
  </si>
  <si>
    <t>Employment Status</t>
  </si>
  <si>
    <t>Number in Labor Force</t>
  </si>
  <si>
    <t>Percent Unemployed</t>
  </si>
  <si>
    <t>10-Year Change
(2000-2010)</t>
  </si>
  <si>
    <t>2-Year Change
(2010-2012)</t>
  </si>
  <si>
    <r>
      <rPr>
        <b/>
        <sz val="11"/>
        <color theme="1"/>
        <rFont val="Calibri"/>
        <family val="2"/>
        <scheme val="minor"/>
      </rPr>
      <t>Source</t>
    </r>
    <r>
      <rPr>
        <sz val="11"/>
        <color theme="1"/>
        <rFont val="Calibri"/>
        <family val="2"/>
        <scheme val="minor"/>
      </rPr>
      <t xml:space="preserve">: 2000 Decennial Census SF3, ACS 2010 5-year Estimates, ACS 2012 5-year Estimates 
</t>
    </r>
    <r>
      <rPr>
        <b/>
        <sz val="11"/>
        <color theme="1"/>
        <rFont val="Calibri"/>
        <family val="2"/>
        <scheme val="minor"/>
      </rPr>
      <t>Note</t>
    </r>
    <r>
      <rPr>
        <sz val="11"/>
        <color theme="1"/>
        <rFont val="Calibri"/>
        <family val="2"/>
        <scheme val="minor"/>
      </rPr>
      <t>: Negative figures indicate a decrease in the unemployment rate.</t>
    </r>
  </si>
  <si>
    <t>Industry</t>
  </si>
  <si>
    <t>Employed civilian population 16 years and over</t>
  </si>
  <si>
    <t xml:space="preserve"> Agriculture, forestry, fishing and hunting, and mining</t>
  </si>
  <si>
    <t>Number Employed</t>
  </si>
  <si>
    <t>Percent Employed</t>
  </si>
  <si>
    <t>Construction</t>
  </si>
  <si>
    <t>Manufacturing</t>
  </si>
  <si>
    <t>Wholesale Trade</t>
  </si>
  <si>
    <t>Retail Trade</t>
  </si>
  <si>
    <t>Transportation and warehousing, and utilities</t>
  </si>
  <si>
    <t>Finance, insurance, real estate, and rental and leasing</t>
  </si>
  <si>
    <t>Professional, scientific, management, administrative, and waste management services</t>
  </si>
  <si>
    <t>Educational, health and social services</t>
  </si>
  <si>
    <t xml:space="preserve"> Arts, entertainment, recreation, accommodation and food services</t>
  </si>
  <si>
    <t>Other services (except public administration)</t>
  </si>
  <si>
    <t>Public Administration</t>
  </si>
  <si>
    <t>Information</t>
  </si>
  <si>
    <t>10-year Change (2000-2010)</t>
  </si>
  <si>
    <t>Change in Number Employed</t>
  </si>
  <si>
    <t>Change in Percent Employed</t>
  </si>
  <si>
    <t>Change in employed civilian population 16 years and over</t>
  </si>
  <si>
    <t>2-year Change (2010-2012)</t>
  </si>
  <si>
    <t>Housing Condition</t>
  </si>
  <si>
    <t>Number of Houses Rated 'Fair'</t>
  </si>
  <si>
    <t>Percent of Houses Rated 'Fair'</t>
  </si>
  <si>
    <t>Unsound</t>
  </si>
  <si>
    <t>Very Poor</t>
  </si>
  <si>
    <t>Poor</t>
  </si>
  <si>
    <t>Fair</t>
  </si>
  <si>
    <t>Housing Condition Rating Definitions</t>
  </si>
  <si>
    <t>Number of Houses Rated 'Unsound'</t>
  </si>
  <si>
    <t>Number of Houses Rated 'Very Poor'</t>
  </si>
  <si>
    <t>Number of Houses Rated 'Poor'</t>
  </si>
  <si>
    <t>Percent of Houses Rated 'Very Poor'</t>
  </si>
  <si>
    <t>Percent of Houses Rated 'Poor'</t>
  </si>
  <si>
    <t>Percent of Houses Rated 'Unsound</t>
  </si>
  <si>
    <t>Total Number of Houses</t>
  </si>
  <si>
    <r>
      <rPr>
        <b/>
        <sz val="11"/>
        <color theme="1"/>
        <rFont val="Calibri"/>
        <family val="2"/>
        <scheme val="minor"/>
      </rPr>
      <t>Source</t>
    </r>
    <r>
      <rPr>
        <sz val="11"/>
        <color theme="1"/>
        <rFont val="Calibri"/>
        <family val="2"/>
        <scheme val="minor"/>
      </rPr>
      <t xml:space="preserve">: 2005 Housing Condition Study (conducted by the Montana Department of Commerce)
</t>
    </r>
    <r>
      <rPr>
        <b/>
        <sz val="11"/>
        <color theme="1"/>
        <rFont val="Calibri"/>
        <family val="2"/>
        <scheme val="minor"/>
      </rPr>
      <t>Note</t>
    </r>
    <r>
      <rPr>
        <sz val="11"/>
        <color theme="1"/>
        <rFont val="Calibri"/>
        <family val="2"/>
        <scheme val="minor"/>
      </rPr>
      <t xml:space="preserve">: A </t>
    </r>
    <r>
      <rPr>
        <sz val="11"/>
        <color theme="5" tint="0.39997558519241921"/>
        <rFont val="Calibri"/>
        <family val="2"/>
        <scheme val="minor"/>
      </rPr>
      <t>red</t>
    </r>
    <r>
      <rPr>
        <sz val="11"/>
        <rFont val="Calibri"/>
        <family val="2"/>
        <scheme val="minor"/>
      </rPr>
      <t xml:space="preserve"> cell indicates that the county percentage is higher than the state.</t>
    </r>
  </si>
  <si>
    <t>Indicates that the dwelling is definitely structurally unsound and practically unfit for use.</t>
  </si>
  <si>
    <t>Indicates that the dwelling is definitely structurally unsound and practically unfit for use. Repair and overhaul is needed on painted surfaces, roofing, plumbing and heating. There is excessive deferred maintenance and abuse. Property is approaching abandonment or major reconstruction.</t>
  </si>
  <si>
    <t>Indicates that definite deterioration is obvious. Property is undesirable and barely usable.</t>
  </si>
  <si>
    <t>Indicates marked deterioration but is still quite usable. Property is rather unattractive and undesirable. Much repair is needed and many items need refinishing or overhauling. Deferred maintenance is obvious.</t>
  </si>
  <si>
    <t>National Register of Historic Places:  Listed Properties as of 06/01/2014</t>
  </si>
  <si>
    <t>Reference</t>
  </si>
  <si>
    <t>State</t>
  </si>
  <si>
    <t>County</t>
  </si>
  <si>
    <t>City</t>
  </si>
  <si>
    <t>Resource</t>
  </si>
  <si>
    <t>Address</t>
  </si>
  <si>
    <t>Listed</t>
  </si>
  <si>
    <t>Multiple</t>
  </si>
  <si>
    <t xml:space="preserve">MONTANA             </t>
  </si>
  <si>
    <t xml:space="preserve">Blaine                  </t>
  </si>
  <si>
    <t xml:space="preserve">Chinook                             </t>
  </si>
  <si>
    <t xml:space="preserve">Chief Joseph Battleground of the Bear's Paw                                                                             </t>
  </si>
  <si>
    <t xml:space="preserve">About 15 mi. S of Chinook, T 30N R 19E, Sections 1 and 12                                                               </t>
  </si>
  <si>
    <t xml:space="preserve">SITE      </t>
  </si>
  <si>
    <t xml:space="preserve">Dave's Texaco                                                                                                           </t>
  </si>
  <si>
    <t xml:space="preserve">237 Pennsylvania St.                                                                                                    </t>
  </si>
  <si>
    <t xml:space="preserve">BUILDING  </t>
  </si>
  <si>
    <t>Roadside Architecture Along US 2 in Montana MPS</t>
  </si>
  <si>
    <t xml:space="preserve">Lodgepole                           </t>
  </si>
  <si>
    <t xml:space="preserve">Lodgepole Community Hall                                                                                                </t>
  </si>
  <si>
    <t xml:space="preserve">Fort Belknap Indian Community                                                                                           </t>
  </si>
  <si>
    <t xml:space="preserve">Lohman Block                                                                                                            </t>
  </si>
  <si>
    <t xml:space="preserve">239-225 Indiana St.                                                                                                     </t>
  </si>
  <si>
    <t xml:space="preserve">Turner                              </t>
  </si>
  <si>
    <t xml:space="preserve">Scherlie, Anna, Homestead Shack                                                                                         </t>
  </si>
  <si>
    <t xml:space="preserve">MT 241, S. of the Canadian border                                                                                       </t>
  </si>
  <si>
    <t xml:space="preserve">Young Brothers Chevrolet Garage                                                                                         </t>
  </si>
  <si>
    <t xml:space="preserve">201 Pennsylvania St.                                                                                                    </t>
  </si>
  <si>
    <t xml:space="preserve">Cascade                 </t>
  </si>
  <si>
    <t xml:space="preserve">Sun River                           </t>
  </si>
  <si>
    <t xml:space="preserve">Adam's, J. C., Stone Barn                                                                                               </t>
  </si>
  <si>
    <t xml:space="preserve">NE of Sun River off U.S. 81                                                                                             </t>
  </si>
  <si>
    <t xml:space="preserve">Great Falls                         </t>
  </si>
  <si>
    <t xml:space="preserve">Arvon Block                                                                                                             </t>
  </si>
  <si>
    <t xml:space="preserve">114--116 First Ave. S.                                                                                                  </t>
  </si>
  <si>
    <t xml:space="preserve">Belt                                </t>
  </si>
  <si>
    <t xml:space="preserve">Belt Commercial Historic District                                                                                       </t>
  </si>
  <si>
    <t xml:space="preserve">Castner St.                                                                                                             </t>
  </si>
  <si>
    <t xml:space="preserve">DISTRICT  </t>
  </si>
  <si>
    <t xml:space="preserve">Belt Jail                                                                                                               </t>
  </si>
  <si>
    <t xml:space="preserve">Burlingame School                                                                                                       </t>
  </si>
  <si>
    <t xml:space="preserve">Address Restricted                                                                                                      </t>
  </si>
  <si>
    <t>Korpivaara MPS</t>
  </si>
  <si>
    <t xml:space="preserve">Cascade County Courthouse                                                                                               </t>
  </si>
  <si>
    <t xml:space="preserve">415 2nd Ave., N.                                                                                                        </t>
  </si>
  <si>
    <t xml:space="preserve">Chicago, Milwaukee and St. Paul Passenger Depot                                                                         </t>
  </si>
  <si>
    <t xml:space="preserve">River Dr., N                                                                                                            </t>
  </si>
  <si>
    <t xml:space="preserve">Collins, Timothy Edwards, Mansion                                                                                       </t>
  </si>
  <si>
    <t xml:space="preserve">1003--1017 2nd Ave., NW                                                                                                 </t>
  </si>
  <si>
    <t xml:space="preserve">Crocker--Jarvi Homestead                                                                                                </t>
  </si>
  <si>
    <t xml:space="preserve">First United Methodist Church Parsonage                                                                                 </t>
  </si>
  <si>
    <t xml:space="preserve">113 Sixth St. N                                                                                                         </t>
  </si>
  <si>
    <t xml:space="preserve">Ford, Lee M., House                                                                                                     </t>
  </si>
  <si>
    <t xml:space="preserve">401 4th Ave. N.                                                                                                         </t>
  </si>
  <si>
    <t xml:space="preserve">Fort Shaw                           </t>
  </si>
  <si>
    <t xml:space="preserve">Fort Shaw Historic District and Cemetery                                                                                </t>
  </si>
  <si>
    <t xml:space="preserve">1 mi. NW of Town of Fort Shaw                                                                                           </t>
  </si>
  <si>
    <t xml:space="preserve">Great Falls Central Business Historic District                                                                          </t>
  </si>
  <si>
    <t xml:space="preserve">Second Ave.N ,First Ave.N, Central Ave., First Ave S.                                                                   </t>
  </si>
  <si>
    <t xml:space="preserve">Great Falls Central High School                                                                                         </t>
  </si>
  <si>
    <t xml:space="preserve">1400 1st Ave., N.                                                                                                       </t>
  </si>
  <si>
    <t xml:space="preserve">Great Falls High School Historic District                                                                               </t>
  </si>
  <si>
    <t xml:space="preserve">1900 2nd Ave., S.                                                                                                       </t>
  </si>
  <si>
    <t xml:space="preserve">Great Falls Northside Residential Historic District                                                                     </t>
  </si>
  <si>
    <t xml:space="preserve">200--900 blocks 4th Ave. N., 100--900 blocks 3rd Ave. N. and 500--900 blocks 2nd Ave. N.                                </t>
  </si>
  <si>
    <t xml:space="preserve">Great Falls Portage                                                                                                     </t>
  </si>
  <si>
    <t xml:space="preserve">SE of Great Falls at jct. of U.S. 87, 89, and 91                                                                        </t>
  </si>
  <si>
    <t xml:space="preserve">Great Falls Railroad Historic District                                                                                  </t>
  </si>
  <si>
    <t xml:space="preserve">Park and River Drs., 100--400 blks. 2nd St. S., 100--200 blks. 1st and 2nd Aves. S. and 100--300 blks. 3rd St. S.       </t>
  </si>
  <si>
    <t xml:space="preserve">Great Falls West Bank Historic District                                                                                 </t>
  </si>
  <si>
    <t xml:space="preserve">300 and 400 Blocks, 3rd St NW                                                                                           </t>
  </si>
  <si>
    <t xml:space="preserve">Cascade                             </t>
  </si>
  <si>
    <t xml:space="preserve">Hardy Bridge                                                                                                            </t>
  </si>
  <si>
    <t xml:space="preserve">Milepost 6 on Old US 91                                                                                                 </t>
  </si>
  <si>
    <t xml:space="preserve">STRUCTURE </t>
  </si>
  <si>
    <t>Montana's Historic Steel Truss Bridges</t>
  </si>
  <si>
    <t xml:space="preserve">Heikkila--Mattila Homestead                                                                                             </t>
  </si>
  <si>
    <t xml:space="preserve">Kraftenberg Homestead                                                                                                   </t>
  </si>
  <si>
    <t xml:space="preserve">Lewis--Nevala Homestead                                                                                                 </t>
  </si>
  <si>
    <t xml:space="preserve">Margaret Block                                                                                                          </t>
  </si>
  <si>
    <t xml:space="preserve">413-415 Central Ave.                                                                                                    </t>
  </si>
  <si>
    <t xml:space="preserve">Masonic Temple                                                                                                          </t>
  </si>
  <si>
    <t xml:space="preserve">821 Central Ave.                                                                                                        </t>
  </si>
  <si>
    <t xml:space="preserve">Mullan Road                                                                                                             </t>
  </si>
  <si>
    <t xml:space="preserve">N of Great Falls in Benton Lake National Wildlife Refuge                                                                </t>
  </si>
  <si>
    <t xml:space="preserve">Neihart                             </t>
  </si>
  <si>
    <t xml:space="preserve">Neihart School                                                                                                          </t>
  </si>
  <si>
    <t xml:space="preserve">200 S. Main St.                                                                                                         </t>
  </si>
  <si>
    <t xml:space="preserve">Northern Montana State Fairground Historic District                                                                     </t>
  </si>
  <si>
    <t xml:space="preserve">3rd St., NW                                                                                                             </t>
  </si>
  <si>
    <t xml:space="preserve">Wolf Creek                          </t>
  </si>
  <si>
    <t xml:space="preserve">Old U.S. Highway 91 Historic District                                                                                   </t>
  </si>
  <si>
    <t xml:space="preserve">Between I-15 Spring Cr. &amp; Hardy Cr. Interchanges                                                                        </t>
  </si>
  <si>
    <t xml:space="preserve">Randall, Harry E., House                                                                                                </t>
  </si>
  <si>
    <t xml:space="preserve">1003 Fourth Ave. N                                                                                                      </t>
  </si>
  <si>
    <t xml:space="preserve">Roberts Building                                                                                                        </t>
  </si>
  <si>
    <t xml:space="preserve">520--526 Central Ave.                                                                                                   </t>
  </si>
  <si>
    <t xml:space="preserve">Russell, Charles M., House and Studio                                                                                   </t>
  </si>
  <si>
    <t xml:space="preserve">1217--1219 4th Ave., N.                                                                                                 </t>
  </si>
  <si>
    <t xml:space="preserve">Russell, Charlie and Nancy, Honeymoon Cabin                                                                             </t>
  </si>
  <si>
    <t xml:space="preserve">20 Russell Dr. S                                                                                                        </t>
  </si>
  <si>
    <t xml:space="preserve">St. Peter's Mission Church and Cemetery                                                                                 </t>
  </si>
  <si>
    <t xml:space="preserve">W of Cascade                                                                                                            </t>
  </si>
  <si>
    <t xml:space="preserve">Stone Homestead                                                                                                         </t>
  </si>
  <si>
    <t xml:space="preserve">Tenth Street Bridge                                                                                                     </t>
  </si>
  <si>
    <t xml:space="preserve">10th St. across the Missouri R.                                                                                         </t>
  </si>
  <si>
    <t xml:space="preserve">Tower Rock                                                                                                              </t>
  </si>
  <si>
    <t xml:space="preserve">8 mi. S of Cascade at I-15 Interchange 247                                                                              </t>
  </si>
  <si>
    <t xml:space="preserve">Ulm                                 </t>
  </si>
  <si>
    <t xml:space="preserve">Ulm Pishkun                                                                                                             </t>
  </si>
  <si>
    <t xml:space="preserve">Union Bethel African Methodist Episcopal Church                                                                         </t>
  </si>
  <si>
    <t xml:space="preserve">916 Fifth Ave. S                                                                                                        </t>
  </si>
  <si>
    <t xml:space="preserve">Ursuline Academy                                                                                                        </t>
  </si>
  <si>
    <t xml:space="preserve">2300 Central Ave.                                                                                                       </t>
  </si>
  <si>
    <t xml:space="preserve">US Post Office and Courthouse--Great Falls                                                                              </t>
  </si>
  <si>
    <t xml:space="preserve">215 First Ave. N                                                                                                        </t>
  </si>
  <si>
    <t>US Post Offices in Montana, 1900--1941, TR</t>
  </si>
  <si>
    <t xml:space="preserve">Vaughn                              </t>
  </si>
  <si>
    <t xml:space="preserve">Vaughn, Robert, Homestead                                                                                               </t>
  </si>
  <si>
    <t xml:space="preserve">Vaughn Cemetery Rd. (Cascade County Rd.)                                                                                </t>
  </si>
  <si>
    <t xml:space="preserve">Warden, O.S., Bridge                                                                                                    </t>
  </si>
  <si>
    <t xml:space="preserve">10th Ave. S. across Missouri R.                                                                                         </t>
  </si>
  <si>
    <t>Montana's Steel Stringer and Steel Girder Bridges MPS</t>
  </si>
  <si>
    <t xml:space="preserve">Wargelin--Warila Homestead                                                                                              </t>
  </si>
  <si>
    <t xml:space="preserve">Chouteau                </t>
  </si>
  <si>
    <t xml:space="preserve">Fort Benton                         </t>
  </si>
  <si>
    <t xml:space="preserve">Baker, I. G., House                                                                                                     </t>
  </si>
  <si>
    <t xml:space="preserve">1604 Front St.                                                                                                          </t>
  </si>
  <si>
    <t xml:space="preserve">Chouteau County Courthouse                                                                                              </t>
  </si>
  <si>
    <t xml:space="preserve">1308 Franklin St.                                                                                                       </t>
  </si>
  <si>
    <t xml:space="preserve">Citadel Rock                                                                                                            </t>
  </si>
  <si>
    <t xml:space="preserve">E of Fort Benton                                                                                                        </t>
  </si>
  <si>
    <t xml:space="preserve">Eagle Butte School                                                                                                      </t>
  </si>
  <si>
    <t xml:space="preserve">Eagle Butte School Rd., 23 mi. off MT 80                                                                                </t>
  </si>
  <si>
    <t xml:space="preserve">Geraldine                           </t>
  </si>
  <si>
    <t xml:space="preserve">First National Bank of Geraldine                                                                                        </t>
  </si>
  <si>
    <t xml:space="preserve">311 Main St.                                                                                                            </t>
  </si>
  <si>
    <t xml:space="preserve">Fort Benton                                                                                                             </t>
  </si>
  <si>
    <t xml:space="preserve">Front St. (1220 through 1900 block) levee, and bridge                                                                   </t>
  </si>
  <si>
    <t xml:space="preserve">Fort Benton Bridge                                                                                                      </t>
  </si>
  <si>
    <t xml:space="preserve">Spans Missouri River                                                                                                    </t>
  </si>
  <si>
    <t xml:space="preserve">Fort Benton Engine House                                                                                                </t>
  </si>
  <si>
    <t xml:space="preserve">Front and 15th Sts.                                                                                                     </t>
  </si>
  <si>
    <t xml:space="preserve">Geraldine Milwaukee Depot                                                                                               </t>
  </si>
  <si>
    <t xml:space="preserve">Railroad Ave., approximately 10 mi S of MT 80                                                                           </t>
  </si>
  <si>
    <t xml:space="preserve">Grand Union Hotel                                                                                                       </t>
  </si>
  <si>
    <t xml:space="preserve">14th and Front Sts.                                                                                                     </t>
  </si>
  <si>
    <t xml:space="preserve">Winifred                            </t>
  </si>
  <si>
    <t xml:space="preserve">Judith Landing Historic District                                                                                        </t>
  </si>
  <si>
    <t xml:space="preserve">Big Sandy                           </t>
  </si>
  <si>
    <t xml:space="preserve">Lewis and Clark Camp at Slaughter River                                                                                 </t>
  </si>
  <si>
    <t xml:space="preserve">40 mi. S of Big Sandy River on Missouri River                                                                           </t>
  </si>
  <si>
    <t xml:space="preserve">Lonetree                                                                                                                </t>
  </si>
  <si>
    <t xml:space="preserve">S of Geraldine                                                                                                          </t>
  </si>
  <si>
    <t xml:space="preserve">Masonic Building                                                                                                        </t>
  </si>
  <si>
    <t xml:space="preserve">1418 Front St.                                                                                                          </t>
  </si>
  <si>
    <t xml:space="preserve">Shonkin Creek Bridge                                                                                                    </t>
  </si>
  <si>
    <t xml:space="preserve">Approx. mi. 21 on Shonkin Rd.                                                                                           </t>
  </si>
  <si>
    <t xml:space="preserve">Square Butte                        </t>
  </si>
  <si>
    <t xml:space="preserve">Square Butte Jail                                                                                                       </t>
  </si>
  <si>
    <t xml:space="preserve">Salsbury Ave.                                                                                                           </t>
  </si>
  <si>
    <t xml:space="preserve">Square Butte School                                                                                                     </t>
  </si>
  <si>
    <t xml:space="preserve">NW corner od Diederick St. and Broadway                                                                                 </t>
  </si>
  <si>
    <t xml:space="preserve">St. Paul's Episcopal Church                                                                                             </t>
  </si>
  <si>
    <t xml:space="preserve">14th and Chouteau Sts.                                                                                                  </t>
  </si>
  <si>
    <t xml:space="preserve">Carter                              </t>
  </si>
  <si>
    <t xml:space="preserve">Teton River Crossing on the Whoop-Up Trail                                                                              </t>
  </si>
  <si>
    <t>Whoop-Up Trail of Northcentral Montana MPS</t>
  </si>
  <si>
    <t xml:space="preserve">Virgelle                            </t>
  </si>
  <si>
    <t xml:space="preserve">Virgelle Mercantile and Virgelle State Bank                                                                             </t>
  </si>
  <si>
    <t xml:space="preserve">Co. Rd. 430, approximately 6.3 mi. S of US 87                                                                           </t>
  </si>
  <si>
    <t xml:space="preserve">West Quincy Granite Quarry                                                                                              </t>
  </si>
  <si>
    <t xml:space="preserve">Flat Creek Rd.                                                                                                          </t>
  </si>
  <si>
    <t xml:space="preserve">Glacier                 </t>
  </si>
  <si>
    <t xml:space="preserve">Babb                                </t>
  </si>
  <si>
    <t xml:space="preserve">Babb--Piegan, Montana, Inspection Station                                                                               </t>
  </si>
  <si>
    <t xml:space="preserve">US 89 near United States and Canada Border                                                                              </t>
  </si>
  <si>
    <t xml:space="preserve">Browning                            </t>
  </si>
  <si>
    <t xml:space="preserve">Camp Disappointment                                                                                                     </t>
  </si>
  <si>
    <t xml:space="preserve">12 mi. NE of Browning                                                                                                   </t>
  </si>
  <si>
    <t xml:space="preserve">Chief Mountain Border Station and Quarters                                                                              </t>
  </si>
  <si>
    <t xml:space="preserve">MT 17 at Canadian Border, Glacier National Park                                                                         </t>
  </si>
  <si>
    <t xml:space="preserve">Cut Bank                            </t>
  </si>
  <si>
    <t xml:space="preserve">Cut Bank Municipal Airport and Army Air Force Base                                                                      </t>
  </si>
  <si>
    <t xml:space="preserve">Valier Hwy.                                                                                                             </t>
  </si>
  <si>
    <t xml:space="preserve">East Glacier                        </t>
  </si>
  <si>
    <t xml:space="preserve">Cut Bank Ranger Station Historic District                                                                               </t>
  </si>
  <si>
    <t xml:space="preserve">N side Cut Bank Creek, Glacier NP                                                                                       </t>
  </si>
  <si>
    <t>Glacier National Park MPS</t>
  </si>
  <si>
    <t xml:space="preserve">Glacier County Courthouse                                                                                               </t>
  </si>
  <si>
    <t xml:space="preserve">512 E. Main St.                                                                                                         </t>
  </si>
  <si>
    <t xml:space="preserve">St. Mary                            </t>
  </si>
  <si>
    <t xml:space="preserve">Glacier National Park Tourist Trails--Inside Trail, South Circle, North Circle                                          </t>
  </si>
  <si>
    <t xml:space="preserve">Inside Trail, South Circle and North Circle Trails                                                                      </t>
  </si>
  <si>
    <t xml:space="preserve">Goathaunt Bunkhouse                                                                                                     </t>
  </si>
  <si>
    <t xml:space="preserve">S end of Waterton Lake, Glacier NP                                                                                      </t>
  </si>
  <si>
    <t xml:space="preserve">West Glacier                        </t>
  </si>
  <si>
    <t xml:space="preserve">Going-to-the-Sun Road                                                                                                   </t>
  </si>
  <si>
    <t xml:space="preserve">Glacier Rt. 1                                                                                                           </t>
  </si>
  <si>
    <t xml:space="preserve">Holy Family Mission                                                                                                     </t>
  </si>
  <si>
    <t xml:space="preserve">E of Browning                                                                                                           </t>
  </si>
  <si>
    <t xml:space="preserve">Kootenai Creek Snowshoe Cabin                                                                                           </t>
  </si>
  <si>
    <t xml:space="preserve">Flattop Mtn., along Kootenai Creek                                                                                      </t>
  </si>
  <si>
    <t xml:space="preserve">Glacier National Park               </t>
  </si>
  <si>
    <t xml:space="preserve">Lee Creek Snowshoe Cabin                                                                                                </t>
  </si>
  <si>
    <t xml:space="preserve">NE corner of Glacier National Park                                                                                      </t>
  </si>
  <si>
    <t xml:space="preserve">Saint Mary                          </t>
  </si>
  <si>
    <t xml:space="preserve">Logan Pass Visitor Center                                                                                               </t>
  </si>
  <si>
    <t xml:space="preserve">Going-to-the-Sun Rd., 18 mi. W. of US 89                                                                                </t>
  </si>
  <si>
    <t xml:space="preserve">Many Glacier Barn and Bunkhouse                                                                                         </t>
  </si>
  <si>
    <t xml:space="preserve">Glacier Rt. 3 at Apikuni Flat, Glacier NP                                                                               </t>
  </si>
  <si>
    <t xml:space="preserve">Many Glacier Campground Camptender's Cabin                                                                              </t>
  </si>
  <si>
    <t xml:space="preserve">Many Glacier, Glacier NP                                                                                                </t>
  </si>
  <si>
    <t xml:space="preserve">Many Glacier Hotel Historic District                                                                                    </t>
  </si>
  <si>
    <t xml:space="preserve">W of Babb                                                                                                               </t>
  </si>
  <si>
    <t>Glacier National Park MRA (AD)</t>
  </si>
  <si>
    <t xml:space="preserve">Rising Sun Auto Camp                                                                                                    </t>
  </si>
  <si>
    <t xml:space="preserve">500 ft. N of Going-to-the-Sun Rd. at St. Mary Lake, Glacier NP                                                          </t>
  </si>
  <si>
    <t xml:space="preserve">Roes Creek Campground Camptender's Cabin                                                                                </t>
  </si>
  <si>
    <t xml:space="preserve">N of Going-to-the-Sun Rd. at St. Mary Lake, Glacier NP                                                                  </t>
  </si>
  <si>
    <t xml:space="preserve">Saint Mary Visitor Center, Entrance Station and Checking Stations                                                       </t>
  </si>
  <si>
    <t xml:space="preserve">Going-to-the-Sun Rd., 5 mi.E. of US 89                                                                                  </t>
  </si>
  <si>
    <t xml:space="preserve">St. Mary Utility Area Historic District                                                                                 </t>
  </si>
  <si>
    <t xml:space="preserve">E of St. Mary at Divide Creek, Glacier NP                                                                               </t>
  </si>
  <si>
    <t xml:space="preserve">Sun Camp Fireguard Cabin                                                                                                </t>
  </si>
  <si>
    <t xml:space="preserve">Going-to-the-Sun Rd.                                                                                                    </t>
  </si>
  <si>
    <t xml:space="preserve">Swanson Boathouse                                                                                                       </t>
  </si>
  <si>
    <t xml:space="preserve">E shore of Two Medicine Lake, Glacier NP                                                                                </t>
  </si>
  <si>
    <t xml:space="preserve">Many Glacier                        </t>
  </si>
  <si>
    <t xml:space="preserve">Swiftcurrent Auto Camp Historic District                                                                                </t>
  </si>
  <si>
    <t xml:space="preserve">W end of Glacier Rt. 3, Glacier NP                                                                                      </t>
  </si>
  <si>
    <t xml:space="preserve">Two Medicine Campground Camptender's Cabin                                                                              </t>
  </si>
  <si>
    <t xml:space="preserve">Two Medicine Lake, Glacier NP                                                                                           </t>
  </si>
  <si>
    <t xml:space="preserve">Hill                    </t>
  </si>
  <si>
    <t xml:space="preserve">Havre                               </t>
  </si>
  <si>
    <t xml:space="preserve">Carnegie Public Library                                                                                                 </t>
  </si>
  <si>
    <t xml:space="preserve">447 Fourth Ave.                                                                                                         </t>
  </si>
  <si>
    <t xml:space="preserve">Clack, H. Earl, House                                                                                                   </t>
  </si>
  <si>
    <t xml:space="preserve">532 Second Ave.                                                                                                         </t>
  </si>
  <si>
    <t xml:space="preserve">Fort Assinniboine                                                                                                       </t>
  </si>
  <si>
    <t xml:space="preserve">County Rd. 82nd Ave. West, .5 mi. SE of US 87                                                                           </t>
  </si>
  <si>
    <t xml:space="preserve">Havre Residential Historic District                                                                                     </t>
  </si>
  <si>
    <t>Rouhgly bounded by Third St., Seventh Ave., Eleventh St., Fifth Ave., Tenth St., Third Ave., Seventh St., and First Ave.</t>
  </si>
  <si>
    <t xml:space="preserve">Heltne Oil Company                                                                                                      </t>
  </si>
  <si>
    <t xml:space="preserve">140 First St.                                                                                                           </t>
  </si>
  <si>
    <t xml:space="preserve">Kiwanis Meeting Hall                                                                                                    </t>
  </si>
  <si>
    <t xml:space="preserve">17863 Beaver Creek Rd.                                                                                                  </t>
  </si>
  <si>
    <t xml:space="preserve">Too Close For Comfort Site (24HL101)                                                                                    </t>
  </si>
  <si>
    <t xml:space="preserve">US Post Office and Courthouse--Havre Main                                                                               </t>
  </si>
  <si>
    <t xml:space="preserve">306 Third Ave.                                                                                                          </t>
  </si>
  <si>
    <t xml:space="preserve">Young--Almas House                                                                                                      </t>
  </si>
  <si>
    <t xml:space="preserve">419 4th Ave.                                                                                                            </t>
  </si>
  <si>
    <t xml:space="preserve">Judith Basin            </t>
  </si>
  <si>
    <t xml:space="preserve">Utica                               </t>
  </si>
  <si>
    <t xml:space="preserve">Judith River Ranger Station                                                                                             </t>
  </si>
  <si>
    <t xml:space="preserve">Along the Middle Fork, Judith R., SW of Utica in Lewis &amp; Clark NF                                                       </t>
  </si>
  <si>
    <t xml:space="preserve">Hobson                              </t>
  </si>
  <si>
    <t xml:space="preserve">Meadowbrook Stock Farm                                                                                                  </t>
  </si>
  <si>
    <t xml:space="preserve">US 87                                                                                                                   </t>
  </si>
  <si>
    <t xml:space="preserve">Wood Lawn Farm                                                                                                          </t>
  </si>
  <si>
    <t xml:space="preserve">5 mi. W of Hobson on Utica Rd. No. 239                                                                                  </t>
  </si>
  <si>
    <t xml:space="preserve">Phillips                </t>
  </si>
  <si>
    <t xml:space="preserve">Saco                                </t>
  </si>
  <si>
    <t xml:space="preserve">Clack, H. Earl, Service Station                                                                                         </t>
  </si>
  <si>
    <t xml:space="preserve">US 2, S side                                                                                                            </t>
  </si>
  <si>
    <t xml:space="preserve">Malta                               </t>
  </si>
  <si>
    <t xml:space="preserve">Phillips County Carnegie Library                                                                                        </t>
  </si>
  <si>
    <t xml:space="preserve">S. 1st St.                                                                                                              </t>
  </si>
  <si>
    <t xml:space="preserve">Saco Mercantile                                                                                                         </t>
  </si>
  <si>
    <t xml:space="preserve">201 Taylor St.                                                                                                          </t>
  </si>
  <si>
    <t xml:space="preserve">Sleeping Buffalo Rock                                                                                                   </t>
  </si>
  <si>
    <t xml:space="preserve">Jct. of MT 243 and US 2                                                                                                 </t>
  </si>
  <si>
    <t xml:space="preserve">OBJECT    </t>
  </si>
  <si>
    <t xml:space="preserve">Pondera                 </t>
  </si>
  <si>
    <t xml:space="preserve">Conrad                              </t>
  </si>
  <si>
    <t xml:space="preserve">Conrad City Hall                                                                                                        </t>
  </si>
  <si>
    <t xml:space="preserve">15 4th Ave., SW                                                                                                         </t>
  </si>
  <si>
    <t xml:space="preserve">Froggie's Stopping Place on the Whoop-Up Trail                                                                          </t>
  </si>
  <si>
    <t xml:space="preserve">Two Medicine Fight Site                                                                                                 </t>
  </si>
  <si>
    <t xml:space="preserve">About 25 mi. SE of Browning                                                                                             </t>
  </si>
  <si>
    <t xml:space="preserve">Valier                              </t>
  </si>
  <si>
    <t xml:space="preserve">Valier Public School                                                                                                    </t>
  </si>
  <si>
    <t xml:space="preserve">820 3rd St.                                                                                                             </t>
  </si>
  <si>
    <t xml:space="preserve">Teton                   </t>
  </si>
  <si>
    <t xml:space="preserve">Choteau                             </t>
  </si>
  <si>
    <t xml:space="preserve">Teton County Courthouse                                                                                                 </t>
  </si>
  <si>
    <t xml:space="preserve">1 Main Ave. S                                                                                                           </t>
  </si>
  <si>
    <t xml:space="preserve">Toole                   </t>
  </si>
  <si>
    <t xml:space="preserve">Oilmont                             </t>
  </si>
  <si>
    <t xml:space="preserve">Bethany Lutheran Church                                                                                                 </t>
  </si>
  <si>
    <t xml:space="preserve">0.25 mi. S of Gus Blaze Rd.                                                                                             </t>
  </si>
  <si>
    <t xml:space="preserve">Kevin                               </t>
  </si>
  <si>
    <t xml:space="preserve">Kevin Depot                                                                                                             </t>
  </si>
  <si>
    <t xml:space="preserve">Central Ave. and 1st St.                                                                                                </t>
  </si>
  <si>
    <t xml:space="preserve">Shelby                              </t>
  </si>
  <si>
    <t xml:space="preserve">Marias River Bridge                                                                                                     </t>
  </si>
  <si>
    <t xml:space="preserve">Mi. 6, Marias Valley Rd.                                                                                                </t>
  </si>
  <si>
    <t xml:space="preserve">Rainbow Conoco                                                                                                          </t>
  </si>
  <si>
    <t xml:space="preserve">400 Main St.                                                                                                            </t>
  </si>
  <si>
    <t xml:space="preserve">Rocky Springs Segment of the Whoop-Up Trail                                                                             </t>
  </si>
  <si>
    <t xml:space="preserve">Shelby Town Hall                                                                                                        </t>
  </si>
  <si>
    <t xml:space="preserve">100 Montana Ave.                                                                                                        </t>
  </si>
  <si>
    <t xml:space="preserve">Sweetgrass                          </t>
  </si>
  <si>
    <t xml:space="preserve">US Customs Building                                                                                                     </t>
  </si>
  <si>
    <t xml:space="preserve">I-15 just S of US--Canada border                                                                                        </t>
  </si>
  <si>
    <t>Number of Historic Districts</t>
  </si>
  <si>
    <t>Number of Listings on the National Historic Register</t>
  </si>
  <si>
    <r>
      <rPr>
        <b/>
        <sz val="11"/>
        <color theme="1"/>
        <rFont val="Calibri"/>
        <family val="2"/>
        <scheme val="minor"/>
      </rPr>
      <t>Source</t>
    </r>
    <r>
      <rPr>
        <sz val="11"/>
        <color theme="1"/>
        <rFont val="Calibri"/>
        <family val="2"/>
        <scheme val="minor"/>
      </rPr>
      <t>: National Register of Historic Places (Listed Properties as of 06/01/2014)</t>
    </r>
  </si>
  <si>
    <t>Historic Places</t>
  </si>
  <si>
    <t>Percent of households with access to broadband with a download speed greater than 25mbps</t>
  </si>
  <si>
    <t>Phillips</t>
  </si>
  <si>
    <t>Chouteau</t>
  </si>
  <si>
    <t>Blaine</t>
  </si>
  <si>
    <t>Teton</t>
  </si>
  <si>
    <t>Hill</t>
  </si>
  <si>
    <t>Judith Basin</t>
  </si>
  <si>
    <t>Cascade</t>
  </si>
  <si>
    <t>Pondera</t>
  </si>
  <si>
    <t>Liberty</t>
  </si>
  <si>
    <t>Toole</t>
  </si>
  <si>
    <t>Glacier</t>
  </si>
  <si>
    <t>Rank within state (out of 56)</t>
  </si>
  <si>
    <t>Rank within region</t>
  </si>
  <si>
    <t>County Broadband Rankings 
(households with DL speed &gt;25mbps)</t>
  </si>
  <si>
    <r>
      <rPr>
        <b/>
        <sz val="11"/>
        <color theme="1"/>
        <rFont val="Calibri"/>
        <family val="2"/>
        <scheme val="minor"/>
      </rPr>
      <t xml:space="preserve">Source: </t>
    </r>
    <r>
      <rPr>
        <sz val="11"/>
        <color theme="1"/>
        <rFont val="Calibri"/>
        <family val="2"/>
        <scheme val="minor"/>
      </rPr>
      <t>National Broadband Map (current as of: 6/30/2013)</t>
    </r>
  </si>
  <si>
    <t>Tourism Region</t>
  </si>
  <si>
    <t>Glacier Country</t>
  </si>
  <si>
    <t>Central Montana</t>
  </si>
  <si>
    <t>Missouri River Country</t>
  </si>
  <si>
    <t>Great Falls</t>
  </si>
  <si>
    <t>Annual Total</t>
  </si>
  <si>
    <t>Percent Change from 2000-2010</t>
  </si>
  <si>
    <t>Percent Change from 2010-2013</t>
  </si>
  <si>
    <t>Gross Lodging Tax Revenue Trends</t>
  </si>
  <si>
    <r>
      <rPr>
        <b/>
        <sz val="11"/>
        <color theme="1"/>
        <rFont val="Calibri"/>
        <family val="2"/>
        <scheme val="minor"/>
      </rPr>
      <t>Source</t>
    </r>
    <r>
      <rPr>
        <sz val="11"/>
        <color theme="1"/>
        <rFont val="Calibri"/>
        <family val="2"/>
        <scheme val="minor"/>
      </rPr>
      <t>: Montana Office of Tourism (http://www.travelmontana.org/newsandupdates/bed_tax_revenue/ltrhome.asp)</t>
    </r>
  </si>
  <si>
    <t>Unemployment Trends</t>
  </si>
  <si>
    <t>Sector Employment Trends</t>
  </si>
  <si>
    <t>Liberty-Judith Basin-Petroleum</t>
  </si>
  <si>
    <t>Owner-occupied and Renter-occupied Housing Unit Trends</t>
  </si>
  <si>
    <t>Estimated Owner-occupied Units</t>
  </si>
  <si>
    <t>Estimated Renter-occupied Units</t>
  </si>
  <si>
    <t>Estimate Total Housing Units</t>
  </si>
  <si>
    <r>
      <rPr>
        <b/>
        <sz val="11"/>
        <color theme="1"/>
        <rFont val="Calibri"/>
        <family val="2"/>
        <scheme val="minor"/>
      </rPr>
      <t>Source</t>
    </r>
    <r>
      <rPr>
        <sz val="11"/>
        <color theme="1"/>
        <rFont val="Calibri"/>
        <family val="2"/>
        <scheme val="minor"/>
      </rPr>
      <t xml:space="preserve">: 2000 Dicennial Census SF3 Sample Data, 2010 ACS 5-year Estimates, 2013 ACS 5-year Estimates
</t>
    </r>
  </si>
  <si>
    <t>Total</t>
  </si>
  <si>
    <t>Applications denied by financial institution</t>
  </si>
  <si>
    <t>Loan originated</t>
  </si>
  <si>
    <t>Loan denial rate</t>
  </si>
  <si>
    <t>White</t>
  </si>
  <si>
    <t>Asian</t>
  </si>
  <si>
    <t>Black or African American</t>
  </si>
  <si>
    <t>Race Information Not Provided</t>
  </si>
  <si>
    <t>Native Hawaiian or Other Pacific Islander</t>
  </si>
  <si>
    <t>Not Applicable</t>
  </si>
  <si>
    <t>All Races</t>
  </si>
  <si>
    <t>Total Denials and Originations</t>
  </si>
  <si>
    <t>Total applications denied by financial institution</t>
  </si>
  <si>
    <t>Total loan originations</t>
  </si>
  <si>
    <t xml:space="preserve">Loan denial rate </t>
  </si>
  <si>
    <t>Region</t>
  </si>
  <si>
    <t>NCM</t>
  </si>
  <si>
    <t>2010 Loan Denial Rates for Montana and Northcentral Montana (NCM)</t>
  </si>
  <si>
    <r>
      <rPr>
        <b/>
        <sz val="11"/>
        <color theme="1"/>
        <rFont val="Calibri"/>
        <family val="2"/>
        <scheme val="minor"/>
      </rPr>
      <t>Source</t>
    </r>
    <r>
      <rPr>
        <sz val="11"/>
        <color theme="1"/>
        <rFont val="Calibri"/>
        <family val="2"/>
        <scheme val="minor"/>
      </rPr>
      <t>: Consumer Financial Protection Bureau</t>
    </r>
  </si>
  <si>
    <t>2011 Loan Denial Rates for Montana and Northcentral Montana (NCM)</t>
  </si>
  <si>
    <t>2012 Loan Denial Rates for Montana and Northcentral Montana (NCM)</t>
  </si>
  <si>
    <t>American Indian or Alaska Native</t>
  </si>
  <si>
    <t>Renewable Energy Plant Type</t>
  </si>
  <si>
    <t>Wind</t>
  </si>
  <si>
    <t>Hydroelectric</t>
  </si>
  <si>
    <t>Renewable Energy Projects</t>
  </si>
  <si>
    <r>
      <rPr>
        <b/>
        <sz val="11"/>
        <color theme="1"/>
        <rFont val="Calibri"/>
        <family val="2"/>
        <scheme val="minor"/>
      </rPr>
      <t>Source</t>
    </r>
    <r>
      <rPr>
        <sz val="11"/>
        <color theme="1"/>
        <rFont val="Calibri"/>
        <family val="2"/>
        <scheme val="minor"/>
      </rPr>
      <t>: U.S. Energy Information Administration - Montana State Profile and Energy Estimates (last updated 3/27/2014)</t>
    </r>
  </si>
  <si>
    <t>Number of units</t>
  </si>
  <si>
    <t>Total Units</t>
  </si>
  <si>
    <t>Facility Name</t>
  </si>
  <si>
    <t>Grande Villa Apartments</t>
  </si>
  <si>
    <t>Aspen Village</t>
  </si>
  <si>
    <t>Type of housing</t>
  </si>
  <si>
    <t>Elderly</t>
  </si>
  <si>
    <t>Family</t>
  </si>
  <si>
    <t>Broadview Manor Apartments</t>
  </si>
  <si>
    <t>Centennial Village</t>
  </si>
  <si>
    <t>Golden Valley Homes</t>
  </si>
  <si>
    <t>Elderly/Disabled</t>
  </si>
  <si>
    <t>Grandview Plaza</t>
  </si>
  <si>
    <t>Park Manor</t>
  </si>
  <si>
    <t>Parkview Apartments</t>
  </si>
  <si>
    <t>Quiet Day Manor</t>
  </si>
  <si>
    <t>Rainbow House</t>
  </si>
  <si>
    <t>Sunshine Village</t>
  </si>
  <si>
    <t>The Elmwoods</t>
  </si>
  <si>
    <t>Vista Villa Apartments</t>
  </si>
  <si>
    <t>Sunrise Bluff Estates</t>
  </si>
  <si>
    <t>Glacier Ridge</t>
  </si>
  <si>
    <t>Eagles Manor</t>
  </si>
  <si>
    <t>Hillview Apartments</t>
  </si>
  <si>
    <t>Oakwood Village</t>
  </si>
  <si>
    <t>Judith Basin Manor</t>
  </si>
  <si>
    <t>Prairie Homes</t>
  </si>
  <si>
    <t>Sweetgrass Lodge</t>
  </si>
  <si>
    <t>Cedar View Apartments</t>
  </si>
  <si>
    <t>Horizon Lodge</t>
  </si>
  <si>
    <t>Lake Francis Court</t>
  </si>
  <si>
    <t>Skyline Lodge</t>
  </si>
  <si>
    <t>Crossroads Marias Manor</t>
  </si>
  <si>
    <t>Marias Manor</t>
  </si>
  <si>
    <r>
      <rPr>
        <b/>
        <sz val="11"/>
        <color theme="1"/>
        <rFont val="Calibri"/>
        <family val="2"/>
        <scheme val="minor"/>
      </rPr>
      <t>Source</t>
    </r>
    <r>
      <rPr>
        <sz val="11"/>
        <color theme="1"/>
        <rFont val="Calibri"/>
        <family val="2"/>
        <scheme val="minor"/>
      </rPr>
      <t>: Montana Department of Commerce</t>
    </r>
  </si>
  <si>
    <t>Reservation</t>
  </si>
  <si>
    <t>Blackfeet</t>
  </si>
  <si>
    <t>Program units</t>
  </si>
  <si>
    <t>Other</t>
  </si>
  <si>
    <t>Unit Type</t>
  </si>
  <si>
    <t>Rental</t>
  </si>
  <si>
    <t>Homeownership</t>
  </si>
  <si>
    <t>Housing Act:</t>
  </si>
  <si>
    <t>NAHASDA:</t>
  </si>
  <si>
    <t>Rental Assistance</t>
  </si>
  <si>
    <t>Fort Belknap</t>
  </si>
  <si>
    <t>Rocky Boy's</t>
  </si>
  <si>
    <t>.</t>
  </si>
  <si>
    <r>
      <rPr>
        <b/>
        <sz val="11"/>
        <color theme="1"/>
        <rFont val="Calibri"/>
        <family val="2"/>
        <scheme val="minor"/>
      </rPr>
      <t>Source</t>
    </r>
    <r>
      <rPr>
        <sz val="11"/>
        <color theme="1"/>
        <rFont val="Calibri"/>
        <family val="2"/>
        <scheme val="minor"/>
      </rPr>
      <t>: U.S. Department of Housing and Urban Development (as of 2012)</t>
    </r>
  </si>
  <si>
    <t>Reservation Total</t>
  </si>
  <si>
    <t>Reservation Subsidized Housing</t>
  </si>
  <si>
    <t>Subsidized Housing Units by County</t>
  </si>
  <si>
    <t>Total Crashes by Year</t>
  </si>
  <si>
    <t>Total Crashes and Trends for Counties and Reservations within the Region</t>
  </si>
  <si>
    <t>Trends</t>
  </si>
  <si>
    <t>n/a</t>
  </si>
  <si>
    <t>2004-2005</t>
  </si>
  <si>
    <t>2005-2006</t>
  </si>
  <si>
    <t>2006-2007</t>
  </si>
  <si>
    <t>2007-2008</t>
  </si>
  <si>
    <t>2008-2009</t>
  </si>
  <si>
    <t>2009-2010</t>
  </si>
  <si>
    <t>2010-2011</t>
  </si>
  <si>
    <t>2011-2012</t>
  </si>
  <si>
    <t>2012-2013</t>
  </si>
  <si>
    <r>
      <rPr>
        <b/>
        <sz val="11"/>
        <color theme="1"/>
        <rFont val="Calibri"/>
        <family val="2"/>
        <scheme val="minor"/>
      </rPr>
      <t>Source</t>
    </r>
    <r>
      <rPr>
        <sz val="11"/>
        <color theme="1"/>
        <rFont val="Calibri"/>
        <family val="2"/>
        <scheme val="minor"/>
      </rPr>
      <t xml:space="preserve">: Montana Department of Transportation
</t>
    </r>
  </si>
  <si>
    <r>
      <rPr>
        <b/>
        <sz val="11"/>
        <color theme="1"/>
        <rFont val="Calibri"/>
        <family val="2"/>
        <scheme val="minor"/>
      </rPr>
      <t>Note</t>
    </r>
    <r>
      <rPr>
        <sz val="11"/>
        <color theme="1"/>
        <rFont val="Calibri"/>
        <family val="2"/>
        <scheme val="minor"/>
      </rPr>
      <t xml:space="preserve">: a </t>
    </r>
    <r>
      <rPr>
        <sz val="11"/>
        <color rgb="FFFF0000"/>
        <rFont val="Calibri"/>
        <family val="2"/>
        <scheme val="minor"/>
      </rPr>
      <t xml:space="preserve">red </t>
    </r>
    <r>
      <rPr>
        <sz val="11"/>
        <rFont val="Calibri"/>
        <family val="2"/>
        <scheme val="minor"/>
      </rPr>
      <t xml:space="preserve">cell indicates a decrease in crashes from the previous year, a </t>
    </r>
    <r>
      <rPr>
        <sz val="11"/>
        <color theme="6" tint="-0.249977111117893"/>
        <rFont val="Calibri"/>
        <family val="2"/>
        <scheme val="minor"/>
      </rPr>
      <t>green</t>
    </r>
    <r>
      <rPr>
        <sz val="11"/>
        <rFont val="Calibri"/>
        <family val="2"/>
        <scheme val="minor"/>
      </rPr>
      <t xml:space="preserve"> cell indicates an increase in crashes from the previous year.</t>
    </r>
  </si>
  <si>
    <t>Transit System</t>
  </si>
  <si>
    <t>2012 Ridership</t>
  </si>
  <si>
    <t>Blackfeet Nation Department of Transportation</t>
  </si>
  <si>
    <t>Liberty County COA</t>
  </si>
  <si>
    <t>North Central Montana Transit</t>
  </si>
  <si>
    <t>Northern Transit Interlocal</t>
  </si>
  <si>
    <t>Phillips County Transit Authority</t>
  </si>
  <si>
    <t>Toole County Transit</t>
  </si>
  <si>
    <t>Transit Ridership</t>
  </si>
  <si>
    <t>Great Falls Transit</t>
  </si>
  <si>
    <r>
      <rPr>
        <b/>
        <sz val="11"/>
        <color theme="1"/>
        <rFont val="Calibri"/>
        <family val="2"/>
        <scheme val="minor"/>
      </rPr>
      <t>Source</t>
    </r>
    <r>
      <rPr>
        <sz val="11"/>
        <color theme="1"/>
        <rFont val="Calibri"/>
        <family val="2"/>
        <scheme val="minor"/>
      </rPr>
      <t xml:space="preserve">: Montana Department of Transportation </t>
    </r>
    <r>
      <rPr>
        <i/>
        <sz val="11"/>
        <color theme="1"/>
        <rFont val="Calibri"/>
        <family val="2"/>
        <scheme val="minor"/>
      </rPr>
      <t xml:space="preserve">Transportation Facts </t>
    </r>
    <r>
      <rPr>
        <sz val="11"/>
        <color theme="1"/>
        <rFont val="Calibri"/>
        <family val="2"/>
        <scheme val="minor"/>
      </rPr>
      <t>(2012)</t>
    </r>
  </si>
  <si>
    <t>Estimate Workers 16 and older commuting to work</t>
  </si>
  <si>
    <t>Estimate commuting to  work by car, truck, or van alone</t>
  </si>
  <si>
    <t>Percent commuting to work by car, truck, or van alone</t>
  </si>
  <si>
    <t>Individuals Driving to Work Alone</t>
  </si>
  <si>
    <t>Number of schools meeting all AYP measures</t>
  </si>
  <si>
    <t>Number of schools that did not meet all AYP measures</t>
  </si>
  <si>
    <r>
      <rPr>
        <b/>
        <sz val="11"/>
        <color theme="1"/>
        <rFont val="Calibri"/>
        <family val="2"/>
        <scheme val="minor"/>
      </rPr>
      <t>Source</t>
    </r>
    <r>
      <rPr>
        <sz val="11"/>
        <color theme="1"/>
        <rFont val="Calibri"/>
        <family val="2"/>
        <scheme val="minor"/>
      </rPr>
      <t>: Montana Office of Public Instruction 2013 Adequate Yearly Progress (AYP) Report</t>
    </r>
  </si>
  <si>
    <t>Percent of schools that did not meet all AYP measures</t>
  </si>
  <si>
    <t>Adequate Yearly Progress</t>
  </si>
  <si>
    <t>Is the county a mental health HPSA?</t>
  </si>
  <si>
    <t>Is the county a dental HPSA?</t>
  </si>
  <si>
    <t>Is the county a primary care HPSA?</t>
  </si>
  <si>
    <r>
      <rPr>
        <b/>
        <sz val="11"/>
        <color theme="1"/>
        <rFont val="Calibri"/>
        <family val="2"/>
        <scheme val="minor"/>
      </rPr>
      <t>Source</t>
    </r>
    <r>
      <rPr>
        <sz val="11"/>
        <color theme="1"/>
        <rFont val="Calibri"/>
        <family val="2"/>
        <scheme val="minor"/>
      </rPr>
      <t>: U.S. Department of Health and Human Services (2014)</t>
    </r>
  </si>
  <si>
    <t xml:space="preserve">Health Professional Shortage Areas </t>
  </si>
  <si>
    <t>Yes</t>
  </si>
  <si>
    <t>No</t>
  </si>
  <si>
    <t>Obesity Rate</t>
  </si>
  <si>
    <t>Obesity Prevelance</t>
  </si>
  <si>
    <r>
      <rPr>
        <b/>
        <sz val="11"/>
        <color theme="1"/>
        <rFont val="Calibri"/>
        <family val="2"/>
        <scheme val="minor"/>
      </rPr>
      <t>Source</t>
    </r>
    <r>
      <rPr>
        <sz val="11"/>
        <color theme="1"/>
        <rFont val="Calibri"/>
        <family val="2"/>
        <scheme val="minor"/>
      </rPr>
      <t xml:space="preserve">: U.S. Center for Disease Control and Prevention (2011)
</t>
    </r>
    <r>
      <rPr>
        <b/>
        <sz val="11"/>
        <color theme="1"/>
        <rFont val="Calibri"/>
        <family val="2"/>
        <scheme val="minor"/>
      </rPr>
      <t>Note</t>
    </r>
    <r>
      <rPr>
        <sz val="11"/>
        <color theme="1"/>
        <rFont val="Calibri"/>
        <family val="2"/>
        <scheme val="minor"/>
      </rPr>
      <t>: The obesity rate for Montana is for 2012. All data is derived from the CDC's Behavioral Risk Factor Surveillance System.</t>
    </r>
  </si>
  <si>
    <t>Health Status</t>
  </si>
  <si>
    <t>Percent of all adults reporting their general health status as "fair" or "poor"</t>
  </si>
  <si>
    <t>NA</t>
  </si>
  <si>
    <r>
      <rPr>
        <b/>
        <sz val="11"/>
        <color theme="1"/>
        <rFont val="Calibri"/>
        <family val="2"/>
        <scheme val="minor"/>
      </rPr>
      <t>Source</t>
    </r>
    <r>
      <rPr>
        <sz val="11"/>
        <color theme="1"/>
        <rFont val="Calibri"/>
        <family val="2"/>
        <scheme val="minor"/>
      </rPr>
      <t xml:space="preserve">: County Health Rankings 2006-2012
</t>
    </r>
    <r>
      <rPr>
        <b/>
        <sz val="11"/>
        <color theme="1"/>
        <rFont val="Calibri"/>
        <family val="2"/>
        <scheme val="minor"/>
      </rPr>
      <t>Note</t>
    </r>
    <r>
      <rPr>
        <sz val="11"/>
        <color theme="1"/>
        <rFont val="Calibri"/>
        <family val="2"/>
        <scheme val="minor"/>
      </rPr>
      <t>: For the County Health Rankings, data from the CDC's Behavioral Risk Factor Surveillance System (BRFSS) are used to measure various health behaviors and health-related quality of life (HRQoL) indicators. All data from the BRFSS are weighted by population and the HRQoL measures are age-adjusted. They obtained county-level measures, in almost all instances aggregated over seven years, from the National Center for Health Statistics (NCHS)/Centers for Disease Control and Prevention (CDC).</t>
    </r>
  </si>
  <si>
    <t>Watershed group name</t>
  </si>
  <si>
    <t>Number of water bodies covered by a total maximum daily load (TMDL) plan</t>
  </si>
  <si>
    <t>TMDL Plan Year</t>
  </si>
  <si>
    <t xml:space="preserve">TMDL Project Area </t>
  </si>
  <si>
    <t>Missouri-Cascade and Belt Planning Area</t>
  </si>
  <si>
    <t>Landusky TMDL Planning Area</t>
  </si>
  <si>
    <t>Judith Mountains TMDL Project Area</t>
  </si>
  <si>
    <t>Regional Counties Affected</t>
  </si>
  <si>
    <t>Chouteau, Teton</t>
  </si>
  <si>
    <t>Teton, Cascade</t>
  </si>
  <si>
    <t>Cascade, Judith Basin</t>
  </si>
  <si>
    <t>Sun River Planning Area</t>
  </si>
  <si>
    <t>Teton River</t>
  </si>
  <si>
    <t>Water Bodies Covered by TMDL Plan</t>
  </si>
  <si>
    <t>Marias River Watershed Group</t>
  </si>
  <si>
    <t>Major Basin</t>
  </si>
  <si>
    <t>Missouri</t>
  </si>
  <si>
    <t>Glacier, Toole, Liberty, Hill, Ponder, Chouteau</t>
  </si>
  <si>
    <t>Ranchers Stewardship Alliance</t>
  </si>
  <si>
    <t>Missouri River Conservation District Council</t>
  </si>
  <si>
    <t>Blaine, Chouteau, Cascade, Phillips</t>
  </si>
  <si>
    <t>Blaine, Hill, Phillips</t>
  </si>
  <si>
    <t>Milk River Watershed Alliance</t>
  </si>
  <si>
    <r>
      <t>Source</t>
    </r>
    <r>
      <rPr>
        <sz val="11"/>
        <color theme="1"/>
        <rFont val="Calibri"/>
        <family val="2"/>
        <scheme val="minor"/>
      </rPr>
      <t>: Montana Department of Environmental Quality</t>
    </r>
  </si>
  <si>
    <r>
      <rPr>
        <b/>
        <sz val="11"/>
        <color theme="1"/>
        <rFont val="Calibri"/>
        <family val="2"/>
        <scheme val="minor"/>
      </rPr>
      <t>Source</t>
    </r>
    <r>
      <rPr>
        <sz val="11"/>
        <color theme="1"/>
        <rFont val="Calibri"/>
        <family val="2"/>
        <scheme val="minor"/>
      </rPr>
      <t>: Montana Watershed Coordination Council</t>
    </r>
  </si>
  <si>
    <t>Regional Watershed Groups</t>
  </si>
  <si>
    <t>Food Deserts</t>
  </si>
  <si>
    <t>Is there a USDA designated food desert census tract in the county?</t>
  </si>
  <si>
    <r>
      <rPr>
        <b/>
        <sz val="11"/>
        <color theme="1"/>
        <rFont val="Calibri"/>
        <family val="2"/>
        <scheme val="minor"/>
      </rPr>
      <t>Source</t>
    </r>
    <r>
      <rPr>
        <sz val="11"/>
        <color theme="1"/>
        <rFont val="Calibri"/>
        <family val="2"/>
        <scheme val="minor"/>
      </rPr>
      <t xml:space="preserve">: United State Department of Agriculture (2014)
</t>
    </r>
    <r>
      <rPr>
        <b/>
        <sz val="11"/>
        <color theme="1"/>
        <rFont val="Calibri"/>
        <family val="2"/>
        <scheme val="minor"/>
      </rPr>
      <t>Note</t>
    </r>
    <r>
      <rPr>
        <sz val="11"/>
        <color theme="1"/>
        <rFont val="Calibri"/>
        <family val="2"/>
        <scheme val="minor"/>
      </rPr>
      <t>: Census tracts qualify as food deserts if they meet low-income and low-access thresholds: 1. They qualify as "low-income communities", based on having: a) a poverty rate of 20 percent or greater, OR b) a median family income at or below 80 percent of the area median family income; AND 2. They qualify as "low-access communities", based on the determination that at least 500 persons and/or at least 33% of the census tract's population live more than one mile from a supermarket or large grocery store (10 miles, in the case of non-metropolitan census tracts).</t>
    </r>
  </si>
  <si>
    <t>CT 9402</t>
  </si>
  <si>
    <t>Food Desert Census Tracts (CT)</t>
  </si>
  <si>
    <t>CT 16</t>
  </si>
  <si>
    <t>CT 103</t>
  </si>
  <si>
    <t>CT 1</t>
  </si>
  <si>
    <t>CT 9772</t>
  </si>
  <si>
    <t>CT 9403</t>
  </si>
  <si>
    <t>CRS Participant?</t>
  </si>
  <si>
    <t>County and Community Participation in the FEMA Community Rating System</t>
  </si>
  <si>
    <r>
      <rPr>
        <b/>
        <sz val="11"/>
        <color theme="1"/>
        <rFont val="Calibri"/>
        <family val="2"/>
        <scheme val="minor"/>
      </rPr>
      <t>Source</t>
    </r>
    <r>
      <rPr>
        <sz val="11"/>
        <color theme="1"/>
        <rFont val="Calibri"/>
        <family val="2"/>
        <scheme val="minor"/>
      </rPr>
      <t xml:space="preserve">: Federal Emergency Management Agency
</t>
    </r>
    <r>
      <rPr>
        <b/>
        <sz val="11"/>
        <color theme="1"/>
        <rFont val="Calibri"/>
        <family val="2"/>
        <scheme val="minor"/>
      </rPr>
      <t/>
    </r>
  </si>
  <si>
    <t>Participating Communities</t>
  </si>
  <si>
    <t>Belt, Great Falls</t>
  </si>
  <si>
    <t>2007  Total Sales</t>
  </si>
  <si>
    <t xml:space="preserve">2012 Total Sales </t>
  </si>
  <si>
    <t>Total Agirculture Sales in 2007 and 2012</t>
  </si>
  <si>
    <t>2007 Total Number of Farms</t>
  </si>
  <si>
    <t>2012 Total Number of Farms</t>
  </si>
  <si>
    <r>
      <rPr>
        <b/>
        <sz val="11"/>
        <color theme="1"/>
        <rFont val="Calibri"/>
        <family val="2"/>
        <scheme val="minor"/>
      </rPr>
      <t>Source</t>
    </r>
    <r>
      <rPr>
        <sz val="11"/>
        <color theme="1"/>
        <rFont val="Calibri"/>
        <family val="2"/>
        <scheme val="minor"/>
      </rPr>
      <t xml:space="preserve">: USDA Census of Agriculture, 2012
</t>
    </r>
    <r>
      <rPr>
        <b/>
        <sz val="11"/>
        <color theme="1"/>
        <rFont val="Calibri"/>
        <family val="2"/>
        <scheme val="minor"/>
      </rPr>
      <t/>
    </r>
  </si>
  <si>
    <t>Regional Total</t>
  </si>
  <si>
    <r>
      <rPr>
        <b/>
        <sz val="11"/>
        <color theme="1"/>
        <rFont val="Calibri"/>
        <family val="2"/>
        <scheme val="minor"/>
      </rPr>
      <t>Source</t>
    </r>
    <r>
      <rPr>
        <sz val="11"/>
        <color theme="1"/>
        <rFont val="Calibri"/>
        <family val="2"/>
        <scheme val="minor"/>
      </rPr>
      <t xml:space="preserve">: USDA Census of Agriculture (2007 and 2012)
</t>
    </r>
    <r>
      <rPr>
        <b/>
        <sz val="11"/>
        <color theme="1"/>
        <rFont val="Calibri"/>
        <family val="2"/>
        <scheme val="minor"/>
      </rPr>
      <t/>
    </r>
  </si>
  <si>
    <t>Total Number of Farms Conducting Organic Production</t>
  </si>
  <si>
    <t>Total Number of Farms Transitioning to Organic Production</t>
  </si>
  <si>
    <t>Total Sales of Organically Produced Commodities</t>
  </si>
  <si>
    <t>Number of Farms that produced and sold value-added commodities</t>
  </si>
  <si>
    <t>Value-Added Production and Sales</t>
  </si>
  <si>
    <t>Organic Farms and Sales in 2007 and 2012</t>
  </si>
  <si>
    <t>Licensed Adult Day Care Bed per Capita 65+</t>
  </si>
  <si>
    <t>Population 65+</t>
  </si>
  <si>
    <t>Licensed adult day care beds</t>
  </si>
  <si>
    <t>Licensed adult day care beds per capita</t>
  </si>
  <si>
    <t>Number of licensed adult day care facilities</t>
  </si>
  <si>
    <r>
      <rPr>
        <b/>
        <sz val="11"/>
        <color theme="1"/>
        <rFont val="Calibri"/>
        <family val="2"/>
        <scheme val="minor"/>
      </rPr>
      <t>Source</t>
    </r>
    <r>
      <rPr>
        <sz val="11"/>
        <color theme="1"/>
        <rFont val="Calibri"/>
        <family val="2"/>
        <scheme val="minor"/>
      </rPr>
      <t>: U.S. Department of Health and Human Services (2014) and 2008-2012 American Community Survey 5-Year Estimates</t>
    </r>
  </si>
  <si>
    <t>Institution Name</t>
  </si>
  <si>
    <t>Aaniiih Nakoda College</t>
  </si>
  <si>
    <t>Blackfeet Community College</t>
  </si>
  <si>
    <t>Great Falls College Montana State University</t>
  </si>
  <si>
    <t>Montana State University-Northern</t>
  </si>
  <si>
    <t>Stone Child College</t>
  </si>
  <si>
    <t>University of Great Falls</t>
  </si>
  <si>
    <t>Total Enrollment (Fall)</t>
  </si>
  <si>
    <t>Source: U.S. Department of Education Institute of Education Sciences National Center for Education Statistics</t>
  </si>
  <si>
    <t>2006-2013</t>
  </si>
  <si>
    <t>Percent Change</t>
  </si>
  <si>
    <t>Total (Fall) Enrollments for Northcentral Montana Postsecondary Institutions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</si>
</sst>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43" formatCode="_(* #,##0.00_);_(* \(#,##0.00\);_(* &quot;-&quot;??_);_(@_)"/>
    <numFmt numFmtId="164" formatCode="0.0%"/>
    <numFmt numFmtId="165" formatCode="_(* #,##0_);_(* \(#,##0\);_(* &quot;-&quot;??_);_(@_)"/>
    <numFmt numFmtId="166" formatCode="00000000"/>
    <numFmt numFmtId="167" formatCode="&quot;$&quot;#,##0"/>
    <numFmt numFmtId="168" formatCode="0.000"/>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6"/>
      <color theme="0"/>
      <name val="Calibri"/>
      <family val="2"/>
      <scheme val="minor"/>
    </font>
    <font>
      <sz val="11"/>
      <color theme="5" tint="0.39997558519241921"/>
      <name val="Calibri"/>
      <family val="2"/>
      <scheme val="minor"/>
    </font>
    <font>
      <sz val="11"/>
      <name val="Calibri"/>
      <family val="2"/>
      <scheme val="minor"/>
    </font>
    <font>
      <b/>
      <sz val="14"/>
      <color theme="0"/>
      <name val="Calibri"/>
      <family val="2"/>
      <scheme val="minor"/>
    </font>
    <font>
      <b/>
      <sz val="11"/>
      <color theme="0"/>
      <name val="Calibri"/>
      <family val="2"/>
      <scheme val="minor"/>
    </font>
    <font>
      <b/>
      <sz val="12"/>
      <name val="Calibri"/>
      <family val="2"/>
      <scheme val="minor"/>
    </font>
    <font>
      <sz val="10"/>
      <name val="Arial"/>
      <family val="2"/>
    </font>
    <font>
      <b/>
      <sz val="11"/>
      <name val="Calibri"/>
      <family val="2"/>
      <scheme val="minor"/>
    </font>
    <font>
      <sz val="11"/>
      <color rgb="FFFF0000"/>
      <name val="Calibri"/>
      <family val="2"/>
      <scheme val="minor"/>
    </font>
    <font>
      <sz val="11"/>
      <color theme="6" tint="-0.249977111117893"/>
      <name val="Calibri"/>
      <family val="2"/>
      <scheme val="minor"/>
    </font>
    <font>
      <i/>
      <sz val="11"/>
      <color theme="1"/>
      <name val="Calibri"/>
      <family val="2"/>
      <scheme val="minor"/>
    </font>
    <font>
      <sz val="16"/>
      <color theme="0"/>
      <name val="Calibri"/>
      <family val="2"/>
      <scheme val="minor"/>
    </font>
    <font>
      <sz val="12"/>
      <color theme="1"/>
      <name val="Calibri"/>
      <family val="2"/>
      <scheme val="minor"/>
    </font>
    <font>
      <b/>
      <sz val="16"/>
      <color theme="1"/>
      <name val="Calibri"/>
      <family val="2"/>
      <scheme val="minor"/>
    </font>
    <font>
      <b/>
      <sz val="12"/>
      <color theme="1"/>
      <name val="Calibri"/>
      <family val="2"/>
      <scheme val="minor"/>
    </font>
  </fonts>
  <fills count="2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5"/>
        <bgColor indexed="64"/>
      </patternFill>
    </fill>
    <fill>
      <patternFill patternType="solid">
        <fgColor theme="5" tint="-0.249977111117893"/>
        <bgColor indexed="64"/>
      </patternFill>
    </fill>
    <fill>
      <patternFill patternType="solid">
        <fgColor rgb="FFFFFF99"/>
        <bgColor indexed="64"/>
      </patternFill>
    </fill>
    <fill>
      <patternFill patternType="solid">
        <fgColor theme="2"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0"/>
        <bgColor indexed="64"/>
      </patternFill>
    </fill>
    <fill>
      <patternFill patternType="solid">
        <fgColor rgb="FFEDDA4D"/>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3" tint="0.59999389629810485"/>
        <bgColor indexed="64"/>
      </patternFill>
    </fill>
  </fills>
  <borders count="82">
    <border>
      <left/>
      <right/>
      <top/>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style="thick">
        <color auto="1"/>
      </right>
      <top/>
      <bottom style="thin">
        <color auto="1"/>
      </bottom>
      <diagonal/>
    </border>
    <border>
      <left/>
      <right style="thick">
        <color auto="1"/>
      </right>
      <top style="thin">
        <color auto="1"/>
      </top>
      <bottom style="thin">
        <color auto="1"/>
      </bottom>
      <diagonal/>
    </border>
    <border>
      <left style="medium">
        <color auto="1"/>
      </left>
      <right style="thick">
        <color auto="1"/>
      </right>
      <top style="thin">
        <color auto="1"/>
      </top>
      <bottom style="thin">
        <color auto="1"/>
      </bottom>
      <diagonal/>
    </border>
    <border>
      <left style="thin">
        <color auto="1"/>
      </left>
      <right style="thick">
        <color auto="1"/>
      </right>
      <top style="thin">
        <color auto="1"/>
      </top>
      <bottom style="medium">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style="thick">
        <color auto="1"/>
      </left>
      <right/>
      <top/>
      <bottom style="thin">
        <color auto="1"/>
      </bottom>
      <diagonal/>
    </border>
    <border>
      <left style="thick">
        <color auto="1"/>
      </left>
      <right/>
      <top/>
      <bottom/>
      <diagonal/>
    </border>
    <border>
      <left style="thick">
        <color auto="1"/>
      </left>
      <right/>
      <top/>
      <bottom style="medium">
        <color auto="1"/>
      </bottom>
      <diagonal/>
    </border>
    <border>
      <left style="thick">
        <color auto="1"/>
      </left>
      <right style="medium">
        <color auto="1"/>
      </right>
      <top style="medium">
        <color auto="1"/>
      </top>
      <bottom style="thin">
        <color auto="1"/>
      </bottom>
      <diagonal/>
    </border>
    <border>
      <left style="thick">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right style="thin">
        <color auto="1"/>
      </right>
      <top/>
      <bottom/>
      <diagonal/>
    </border>
    <border>
      <left/>
      <right style="thin">
        <color auto="1"/>
      </right>
      <top/>
      <bottom style="medium">
        <color auto="1"/>
      </bottom>
      <diagonal/>
    </border>
    <border>
      <left style="medium">
        <color auto="1"/>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diagonal/>
    </border>
    <border>
      <left/>
      <right style="thin">
        <color auto="1"/>
      </right>
      <top style="medium">
        <color auto="1"/>
      </top>
      <bottom style="thin">
        <color auto="1"/>
      </bottom>
      <diagonal/>
    </border>
    <border>
      <left style="medium">
        <color auto="1"/>
      </left>
      <right style="medium">
        <color auto="1"/>
      </right>
      <top/>
      <bottom style="thin">
        <color indexed="64"/>
      </bottom>
      <diagonal/>
    </border>
    <border>
      <left style="medium">
        <color auto="1"/>
      </left>
      <right style="thin">
        <color auto="1"/>
      </right>
      <top/>
      <bottom style="thin">
        <color indexed="64"/>
      </bottom>
      <diagonal/>
    </border>
    <border>
      <left style="thin">
        <color auto="1"/>
      </left>
      <right style="medium">
        <color auto="1"/>
      </right>
      <top/>
      <bottom style="thin">
        <color indexed="64"/>
      </bottom>
      <diagonal/>
    </border>
    <border>
      <left/>
      <right style="thin">
        <color auto="1"/>
      </right>
      <top style="medium">
        <color auto="1"/>
      </top>
      <bottom style="medium">
        <color auto="1"/>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10" fillId="0" borderId="0"/>
    <xf numFmtId="44" fontId="1" fillId="0" borderId="0" applyFont="0" applyFill="0" applyBorder="0" applyAlignment="0" applyProtection="0"/>
  </cellStyleXfs>
  <cellXfs count="512">
    <xf numFmtId="0" fontId="0" fillId="0" borderId="0" xfId="0"/>
    <xf numFmtId="0" fontId="0" fillId="0" borderId="0" xfId="0" applyAlignment="1">
      <alignment horizontal="center" vertical="top"/>
    </xf>
    <xf numFmtId="0" fontId="0" fillId="0" borderId="0" xfId="0" applyAlignment="1">
      <alignment horizontal="center" vertical="top" textRotation="180" wrapText="1"/>
    </xf>
    <xf numFmtId="0" fontId="0" fillId="0" borderId="0" xfId="0" applyAlignment="1">
      <alignment horizontal="center" vertical="top" wrapText="1"/>
    </xf>
    <xf numFmtId="164" fontId="0" fillId="0" borderId="0" xfId="1" applyNumberFormat="1" applyFont="1"/>
    <xf numFmtId="0" fontId="0" fillId="0" borderId="2" xfId="0" applyBorder="1"/>
    <xf numFmtId="0" fontId="0" fillId="0" borderId="3" xfId="0" applyBorder="1"/>
    <xf numFmtId="164" fontId="0" fillId="0" borderId="1" xfId="1" applyNumberFormat="1" applyFont="1" applyBorder="1"/>
    <xf numFmtId="0" fontId="0" fillId="0" borderId="4" xfId="0" applyBorder="1"/>
    <xf numFmtId="164" fontId="0" fillId="0" borderId="3" xfId="1" applyNumberFormat="1" applyFont="1" applyBorder="1"/>
    <xf numFmtId="0" fontId="0" fillId="0" borderId="5" xfId="0" applyBorder="1"/>
    <xf numFmtId="0" fontId="0" fillId="0" borderId="6" xfId="0" applyBorder="1"/>
    <xf numFmtId="0" fontId="0" fillId="0" borderId="7" xfId="0" applyBorder="1"/>
    <xf numFmtId="164" fontId="0" fillId="0" borderId="8" xfId="1" applyNumberFormat="1" applyFont="1" applyBorder="1"/>
    <xf numFmtId="164" fontId="0" fillId="0" borderId="7" xfId="1" applyNumberFormat="1" applyFont="1" applyBorder="1"/>
    <xf numFmtId="0" fontId="0" fillId="0" borderId="9" xfId="0" applyBorder="1"/>
    <xf numFmtId="0" fontId="0" fillId="0" borderId="10" xfId="0" applyBorder="1"/>
    <xf numFmtId="0" fontId="0" fillId="0" borderId="11" xfId="0" applyBorder="1"/>
    <xf numFmtId="164" fontId="0" fillId="0" borderId="12" xfId="1" applyNumberFormat="1" applyFont="1" applyBorder="1"/>
    <xf numFmtId="164" fontId="0" fillId="0" borderId="11" xfId="1" applyNumberFormat="1" applyFont="1" applyBorder="1"/>
    <xf numFmtId="0" fontId="0" fillId="0" borderId="6" xfId="0" applyBorder="1" applyAlignment="1">
      <alignment horizontal="center" vertical="top" textRotation="180" wrapText="1"/>
    </xf>
    <xf numFmtId="0" fontId="0" fillId="0" borderId="7" xfId="0" applyBorder="1" applyAlignment="1">
      <alignment horizontal="center" vertical="top" textRotation="180" wrapText="1"/>
    </xf>
    <xf numFmtId="0" fontId="0" fillId="0" borderId="8" xfId="0" applyBorder="1" applyAlignment="1">
      <alignment horizontal="center" vertical="top" textRotation="180" wrapText="1"/>
    </xf>
    <xf numFmtId="0" fontId="0" fillId="3" borderId="4" xfId="0" applyFill="1" applyBorder="1"/>
    <xf numFmtId="0" fontId="0" fillId="3" borderId="2" xfId="0" applyFill="1" applyBorder="1"/>
    <xf numFmtId="0" fontId="0" fillId="3" borderId="3" xfId="0" applyFill="1" applyBorder="1"/>
    <xf numFmtId="0" fontId="0" fillId="3" borderId="1" xfId="0" applyFill="1" applyBorder="1"/>
    <xf numFmtId="0" fontId="0" fillId="3" borderId="27" xfId="0" applyFill="1" applyBorder="1"/>
    <xf numFmtId="0" fontId="0" fillId="0" borderId="27" xfId="0" applyBorder="1"/>
    <xf numFmtId="0" fontId="0" fillId="0" borderId="28" xfId="0" applyBorder="1"/>
    <xf numFmtId="0" fontId="0" fillId="0" borderId="6" xfId="0" applyBorder="1" applyAlignment="1">
      <alignment horizontal="center" vertical="top" textRotation="180"/>
    </xf>
    <xf numFmtId="1" fontId="0" fillId="0" borderId="0" xfId="0" applyNumberFormat="1"/>
    <xf numFmtId="164" fontId="0" fillId="0" borderId="26" xfId="1" applyNumberFormat="1" applyFont="1" applyBorder="1"/>
    <xf numFmtId="164" fontId="0" fillId="0" borderId="27" xfId="1" applyNumberFormat="1" applyFont="1" applyBorder="1"/>
    <xf numFmtId="164" fontId="0" fillId="3" borderId="27" xfId="1" applyNumberFormat="1" applyFont="1" applyFill="1" applyBorder="1"/>
    <xf numFmtId="164" fontId="0" fillId="0" borderId="28" xfId="1" applyNumberFormat="1" applyFont="1" applyBorder="1"/>
    <xf numFmtId="0" fontId="0" fillId="0" borderId="29" xfId="0" applyBorder="1"/>
    <xf numFmtId="164" fontId="0" fillId="0" borderId="11" xfId="0" applyNumberFormat="1" applyBorder="1"/>
    <xf numFmtId="1" fontId="0" fillId="0" borderId="12" xfId="1" applyNumberFormat="1" applyFont="1" applyBorder="1"/>
    <xf numFmtId="1" fontId="0" fillId="3" borderId="1" xfId="0" applyNumberFormat="1" applyFill="1" applyBorder="1"/>
    <xf numFmtId="1" fontId="0" fillId="0" borderId="8" xfId="1" applyNumberFormat="1" applyFont="1" applyBorder="1"/>
    <xf numFmtId="164" fontId="0" fillId="0" borderId="7" xfId="0" applyNumberFormat="1" applyBorder="1"/>
    <xf numFmtId="1" fontId="0" fillId="0" borderId="10" xfId="2" applyNumberFormat="1" applyFont="1" applyBorder="1"/>
    <xf numFmtId="1" fontId="0" fillId="3" borderId="2" xfId="2" applyNumberFormat="1" applyFont="1" applyFill="1" applyBorder="1"/>
    <xf numFmtId="1" fontId="0" fillId="0" borderId="2" xfId="2" applyNumberFormat="1" applyFont="1" applyBorder="1"/>
    <xf numFmtId="1" fontId="0" fillId="0" borderId="6" xfId="2" applyNumberFormat="1" applyFont="1" applyBorder="1"/>
    <xf numFmtId="0" fontId="0" fillId="0" borderId="22" xfId="0" applyBorder="1" applyAlignment="1">
      <alignment horizontal="center" vertical="top" textRotation="180"/>
    </xf>
    <xf numFmtId="0" fontId="0" fillId="0" borderId="7" xfId="0" applyBorder="1" applyAlignment="1">
      <alignment horizontal="center" vertical="top" textRotation="180"/>
    </xf>
    <xf numFmtId="1" fontId="0" fillId="3" borderId="3" xfId="2" applyNumberFormat="1" applyFont="1" applyFill="1" applyBorder="1"/>
    <xf numFmtId="164" fontId="0" fillId="3" borderId="2" xfId="1" applyNumberFormat="1" applyFont="1" applyFill="1" applyBorder="1"/>
    <xf numFmtId="1" fontId="0" fillId="0" borderId="2" xfId="1" applyNumberFormat="1" applyFont="1" applyBorder="1"/>
    <xf numFmtId="1" fontId="0" fillId="0" borderId="2" xfId="0" applyNumberFormat="1" applyBorder="1"/>
    <xf numFmtId="1" fontId="0" fillId="0" borderId="4" xfId="0" applyNumberFormat="1" applyBorder="1"/>
    <xf numFmtId="0" fontId="0" fillId="0" borderId="30" xfId="0" applyBorder="1"/>
    <xf numFmtId="1" fontId="0" fillId="0" borderId="5" xfId="0" applyNumberFormat="1" applyBorder="1"/>
    <xf numFmtId="10" fontId="0" fillId="0" borderId="7" xfId="1" applyNumberFormat="1" applyFont="1" applyBorder="1"/>
    <xf numFmtId="1" fontId="0" fillId="0" borderId="10" xfId="1" applyNumberFormat="1" applyFont="1" applyBorder="1"/>
    <xf numFmtId="1" fontId="0" fillId="0" borderId="10" xfId="0" applyNumberFormat="1" applyBorder="1"/>
    <xf numFmtId="1" fontId="0" fillId="0" borderId="31" xfId="0" applyNumberFormat="1" applyBorder="1"/>
    <xf numFmtId="0" fontId="0" fillId="0" borderId="35" xfId="0" applyBorder="1" applyAlignment="1">
      <alignment horizontal="center" vertical="top" textRotation="180" wrapText="1"/>
    </xf>
    <xf numFmtId="0" fontId="0" fillId="0" borderId="0" xfId="0" applyBorder="1"/>
    <xf numFmtId="1" fontId="0" fillId="0" borderId="0" xfId="0" applyNumberFormat="1" applyBorder="1"/>
    <xf numFmtId="164" fontId="0" fillId="0" borderId="36" xfId="1" applyNumberFormat="1" applyFont="1" applyBorder="1"/>
    <xf numFmtId="0" fontId="0" fillId="3" borderId="37" xfId="0" applyFill="1" applyBorder="1"/>
    <xf numFmtId="0" fontId="0" fillId="0" borderId="31" xfId="0" applyBorder="1"/>
    <xf numFmtId="1" fontId="0" fillId="0" borderId="41" xfId="0" applyNumberFormat="1" applyBorder="1"/>
    <xf numFmtId="0" fontId="0" fillId="3" borderId="42" xfId="0" applyFill="1" applyBorder="1"/>
    <xf numFmtId="1" fontId="0" fillId="0" borderId="42" xfId="0" applyNumberFormat="1" applyBorder="1"/>
    <xf numFmtId="164" fontId="0" fillId="0" borderId="37" xfId="1" applyNumberFormat="1" applyFont="1" applyBorder="1"/>
    <xf numFmtId="164" fontId="0" fillId="0" borderId="35" xfId="1" applyNumberFormat="1" applyFont="1" applyBorder="1"/>
    <xf numFmtId="164" fontId="0" fillId="0" borderId="29" xfId="1" applyNumberFormat="1" applyFont="1" applyBorder="1"/>
    <xf numFmtId="0" fontId="2" fillId="0" borderId="29" xfId="0" applyFont="1" applyBorder="1" applyAlignment="1">
      <alignment vertical="center" textRotation="90"/>
    </xf>
    <xf numFmtId="0" fontId="2" fillId="0" borderId="2" xfId="0" applyFont="1" applyBorder="1" applyAlignment="1">
      <alignment vertical="center" textRotation="90"/>
    </xf>
    <xf numFmtId="0" fontId="2" fillId="0" borderId="6" xfId="0" applyFont="1" applyBorder="1" applyAlignment="1">
      <alignment vertical="center" textRotation="90"/>
    </xf>
    <xf numFmtId="0" fontId="0" fillId="0" borderId="49" xfId="0" applyBorder="1" applyAlignment="1">
      <alignment horizontal="center" vertical="top" textRotation="180" wrapText="1"/>
    </xf>
    <xf numFmtId="0" fontId="0" fillId="0" borderId="48" xfId="0" applyBorder="1" applyAlignment="1">
      <alignment horizontal="center" vertical="top" textRotation="180" wrapText="1"/>
    </xf>
    <xf numFmtId="0" fontId="0" fillId="0" borderId="47" xfId="0" applyBorder="1" applyAlignment="1">
      <alignment horizontal="center" vertical="top" textRotation="180" wrapText="1"/>
    </xf>
    <xf numFmtId="0" fontId="0" fillId="0" borderId="52" xfId="0" applyBorder="1" applyAlignment="1">
      <alignment horizontal="center" vertical="top" textRotation="180" wrapText="1"/>
    </xf>
    <xf numFmtId="0" fontId="0" fillId="3" borderId="51" xfId="0" applyFill="1" applyBorder="1"/>
    <xf numFmtId="164" fontId="0" fillId="0" borderId="6" xfId="1" applyNumberFormat="1" applyFont="1" applyBorder="1"/>
    <xf numFmtId="0" fontId="0" fillId="3" borderId="24" xfId="0" applyFill="1" applyBorder="1"/>
    <xf numFmtId="0" fontId="0" fillId="0" borderId="24" xfId="0" applyBorder="1"/>
    <xf numFmtId="0" fontId="0" fillId="0" borderId="54" xfId="0" applyBorder="1"/>
    <xf numFmtId="164" fontId="0" fillId="0" borderId="2" xfId="1" applyNumberFormat="1" applyFont="1" applyBorder="1"/>
    <xf numFmtId="164" fontId="0" fillId="0" borderId="55" xfId="1" applyNumberFormat="1" applyFont="1" applyBorder="1"/>
    <xf numFmtId="164" fontId="0" fillId="0" borderId="53" xfId="1" applyNumberFormat="1" applyFont="1" applyBorder="1"/>
    <xf numFmtId="164" fontId="0" fillId="0" borderId="51" xfId="1" applyNumberFormat="1" applyFont="1" applyBorder="1"/>
    <xf numFmtId="164" fontId="0" fillId="0" borderId="52" xfId="1" applyNumberFormat="1" applyFont="1" applyBorder="1"/>
    <xf numFmtId="165" fontId="0" fillId="0" borderId="12" xfId="2" applyNumberFormat="1" applyFont="1" applyBorder="1"/>
    <xf numFmtId="165" fontId="0" fillId="0" borderId="50" xfId="2" applyNumberFormat="1" applyFont="1" applyBorder="1"/>
    <xf numFmtId="165" fontId="0" fillId="0" borderId="53" xfId="2" applyNumberFormat="1" applyFont="1" applyBorder="1"/>
    <xf numFmtId="165" fontId="0" fillId="0" borderId="23" xfId="2" applyNumberFormat="1" applyFont="1" applyBorder="1"/>
    <xf numFmtId="165" fontId="0" fillId="3" borderId="1" xfId="2" applyNumberFormat="1" applyFont="1" applyFill="1" applyBorder="1"/>
    <xf numFmtId="165" fontId="0" fillId="3" borderId="51" xfId="2" applyNumberFormat="1" applyFont="1" applyFill="1" applyBorder="1"/>
    <xf numFmtId="165" fontId="0" fillId="3" borderId="3" xfId="2" applyNumberFormat="1" applyFont="1" applyFill="1" applyBorder="1"/>
    <xf numFmtId="165" fontId="0" fillId="3" borderId="25" xfId="2" applyNumberFormat="1" applyFont="1" applyFill="1" applyBorder="1"/>
    <xf numFmtId="165" fontId="0" fillId="0" borderId="1" xfId="2" applyNumberFormat="1" applyFont="1" applyBorder="1"/>
    <xf numFmtId="165" fontId="0" fillId="0" borderId="51" xfId="2" applyNumberFormat="1" applyFont="1" applyBorder="1"/>
    <xf numFmtId="165" fontId="0" fillId="0" borderId="3" xfId="2" applyNumberFormat="1" applyFont="1" applyBorder="1"/>
    <xf numFmtId="165" fontId="0" fillId="0" borderId="25" xfId="2" applyNumberFormat="1" applyFont="1" applyBorder="1"/>
    <xf numFmtId="165" fontId="0" fillId="0" borderId="8" xfId="2" applyNumberFormat="1" applyFont="1" applyBorder="1"/>
    <xf numFmtId="165" fontId="0" fillId="0" borderId="52" xfId="2" applyNumberFormat="1" applyFont="1" applyBorder="1"/>
    <xf numFmtId="165" fontId="0" fillId="0" borderId="7" xfId="2" applyNumberFormat="1" applyFont="1" applyBorder="1"/>
    <xf numFmtId="166" fontId="0" fillId="0" borderId="0" xfId="0" applyNumberFormat="1"/>
    <xf numFmtId="166" fontId="2" fillId="0" borderId="0" xfId="0" applyNumberFormat="1" applyFont="1"/>
    <xf numFmtId="0" fontId="2" fillId="0" borderId="0" xfId="0" applyFont="1"/>
    <xf numFmtId="165" fontId="0" fillId="0" borderId="11" xfId="2" applyNumberFormat="1" applyFont="1" applyBorder="1"/>
    <xf numFmtId="0" fontId="0" fillId="0" borderId="0" xfId="0" applyAlignment="1">
      <alignment horizontal="left"/>
    </xf>
    <xf numFmtId="0" fontId="0" fillId="0" borderId="56" xfId="0" applyBorder="1" applyAlignment="1">
      <alignment horizontal="left"/>
    </xf>
    <xf numFmtId="0" fontId="0" fillId="0" borderId="57" xfId="0" applyBorder="1"/>
    <xf numFmtId="164" fontId="0" fillId="0" borderId="58" xfId="1" applyNumberFormat="1" applyFont="1" applyBorder="1"/>
    <xf numFmtId="0" fontId="0" fillId="0" borderId="59" xfId="0" applyBorder="1" applyAlignment="1">
      <alignment horizontal="left"/>
    </xf>
    <xf numFmtId="0" fontId="0" fillId="0" borderId="49" xfId="0" applyBorder="1"/>
    <xf numFmtId="10" fontId="0" fillId="0" borderId="48" xfId="0" applyNumberFormat="1" applyBorder="1"/>
    <xf numFmtId="0" fontId="0" fillId="0" borderId="57" xfId="0" applyBorder="1" applyAlignment="1">
      <alignment horizontal="left"/>
    </xf>
    <xf numFmtId="0" fontId="0" fillId="0" borderId="49" xfId="0" applyBorder="1" applyAlignment="1">
      <alignment horizontal="left"/>
    </xf>
    <xf numFmtId="0" fontId="2" fillId="5" borderId="59" xfId="0" applyFont="1" applyFill="1" applyBorder="1" applyAlignment="1">
      <alignment horizontal="center" vertical="center" wrapText="1"/>
    </xf>
    <xf numFmtId="0" fontId="2" fillId="5" borderId="49" xfId="0" applyFont="1" applyFill="1" applyBorder="1" applyAlignment="1">
      <alignment horizontal="center" vertical="center" wrapText="1"/>
    </xf>
    <xf numFmtId="0" fontId="2" fillId="5" borderId="49" xfId="0" applyFont="1" applyFill="1" applyBorder="1" applyAlignment="1">
      <alignment horizontal="center" vertical="center"/>
    </xf>
    <xf numFmtId="0" fontId="2" fillId="5" borderId="48" xfId="0" applyFont="1" applyFill="1" applyBorder="1" applyAlignment="1">
      <alignment horizontal="center" vertical="center" wrapText="1"/>
    </xf>
    <xf numFmtId="0" fontId="0" fillId="0" borderId="13" xfId="0" applyBorder="1"/>
    <xf numFmtId="0" fontId="0" fillId="0" borderId="14" xfId="0" applyBorder="1"/>
    <xf numFmtId="9" fontId="0" fillId="0" borderId="60" xfId="1" applyFont="1" applyBorder="1"/>
    <xf numFmtId="9" fontId="0" fillId="0" borderId="58" xfId="1" applyFont="1" applyBorder="1"/>
    <xf numFmtId="9" fontId="0" fillId="0" borderId="61" xfId="1" applyFont="1" applyBorder="1"/>
    <xf numFmtId="9" fontId="0" fillId="0" borderId="48" xfId="1" applyFont="1" applyBorder="1"/>
    <xf numFmtId="0" fontId="0" fillId="3" borderId="56" xfId="0" applyFill="1" applyBorder="1" applyAlignment="1">
      <alignment horizontal="center" vertical="center"/>
    </xf>
    <xf numFmtId="0" fontId="0" fillId="3" borderId="57" xfId="0" applyFill="1" applyBorder="1" applyAlignment="1">
      <alignment horizontal="center" vertical="center"/>
    </xf>
    <xf numFmtId="0" fontId="0" fillId="3" borderId="58" xfId="0" applyFill="1" applyBorder="1" applyAlignment="1">
      <alignment horizontal="center" vertical="center"/>
    </xf>
    <xf numFmtId="167" fontId="0" fillId="0" borderId="56" xfId="0" applyNumberFormat="1" applyBorder="1"/>
    <xf numFmtId="167" fontId="0" fillId="0" borderId="57" xfId="0" applyNumberFormat="1" applyBorder="1"/>
    <xf numFmtId="167" fontId="0" fillId="0" borderId="58" xfId="0" applyNumberFormat="1" applyBorder="1"/>
    <xf numFmtId="167" fontId="0" fillId="0" borderId="59" xfId="0" applyNumberFormat="1" applyBorder="1"/>
    <xf numFmtId="167" fontId="0" fillId="0" borderId="49" xfId="0" applyNumberFormat="1" applyBorder="1"/>
    <xf numFmtId="167" fontId="0" fillId="0" borderId="48" xfId="0" applyNumberFormat="1" applyBorder="1"/>
    <xf numFmtId="0" fontId="3" fillId="4" borderId="62" xfId="0" applyFont="1" applyFill="1" applyBorder="1"/>
    <xf numFmtId="0" fontId="0" fillId="4" borderId="10" xfId="0" applyFill="1" applyBorder="1"/>
    <xf numFmtId="0" fontId="0" fillId="4" borderId="50" xfId="0" applyFill="1" applyBorder="1"/>
    <xf numFmtId="0" fontId="0" fillId="4" borderId="11" xfId="0" applyFill="1" applyBorder="1"/>
    <xf numFmtId="0" fontId="8" fillId="4" borderId="12" xfId="0" applyFont="1" applyFill="1" applyBorder="1" applyAlignment="1">
      <alignment vertical="center" wrapText="1"/>
    </xf>
    <xf numFmtId="0" fontId="8" fillId="4" borderId="11" xfId="0" applyFont="1" applyFill="1" applyBorder="1" applyAlignment="1">
      <alignment horizontal="center" wrapText="1"/>
    </xf>
    <xf numFmtId="167" fontId="0" fillId="4" borderId="10" xfId="0" applyNumberFormat="1" applyFill="1" applyBorder="1"/>
    <xf numFmtId="167" fontId="0" fillId="4" borderId="50" xfId="0" applyNumberFormat="1" applyFill="1" applyBorder="1"/>
    <xf numFmtId="167" fontId="0" fillId="4" borderId="11" xfId="0" applyNumberFormat="1" applyFill="1" applyBorder="1"/>
    <xf numFmtId="0" fontId="0" fillId="4" borderId="12" xfId="0" applyFill="1" applyBorder="1"/>
    <xf numFmtId="167" fontId="3" fillId="4" borderId="10" xfId="0" applyNumberFormat="1" applyFont="1" applyFill="1" applyBorder="1"/>
    <xf numFmtId="167" fontId="3" fillId="4" borderId="50" xfId="0" applyNumberFormat="1" applyFont="1" applyFill="1" applyBorder="1"/>
    <xf numFmtId="167" fontId="3" fillId="4" borderId="11" xfId="0" applyNumberFormat="1" applyFont="1" applyFill="1" applyBorder="1"/>
    <xf numFmtId="9" fontId="3" fillId="4" borderId="12" xfId="1" applyFont="1" applyFill="1" applyBorder="1"/>
    <xf numFmtId="9" fontId="3" fillId="4" borderId="11" xfId="1" applyFont="1" applyFill="1" applyBorder="1"/>
    <xf numFmtId="165" fontId="0" fillId="0" borderId="10" xfId="2" applyNumberFormat="1" applyFont="1" applyBorder="1"/>
    <xf numFmtId="165" fontId="0" fillId="0" borderId="55" xfId="2" applyNumberFormat="1" applyFont="1" applyBorder="1"/>
    <xf numFmtId="165" fontId="0" fillId="3" borderId="2" xfId="2" applyNumberFormat="1" applyFont="1" applyFill="1" applyBorder="1"/>
    <xf numFmtId="165" fontId="0" fillId="0" borderId="2" xfId="2" applyNumberFormat="1" applyFont="1" applyBorder="1"/>
    <xf numFmtId="165" fontId="0" fillId="0" borderId="6" xfId="2" applyNumberFormat="1" applyFont="1" applyBorder="1"/>
    <xf numFmtId="0" fontId="0" fillId="0" borderId="59" xfId="0" applyBorder="1" applyAlignment="1">
      <alignment horizontal="center" vertical="top" textRotation="180" wrapText="1"/>
    </xf>
    <xf numFmtId="165" fontId="0" fillId="0" borderId="29" xfId="2" applyNumberFormat="1" applyFont="1" applyBorder="1"/>
    <xf numFmtId="165" fontId="0" fillId="0" borderId="47" xfId="2" applyNumberFormat="1" applyFont="1" applyBorder="1"/>
    <xf numFmtId="164" fontId="0" fillId="0" borderId="10" xfId="1" applyNumberFormat="1" applyFont="1" applyBorder="1"/>
    <xf numFmtId="164" fontId="0" fillId="3" borderId="2" xfId="0" applyNumberFormat="1" applyFill="1" applyBorder="1"/>
    <xf numFmtId="164" fontId="0" fillId="3" borderId="3" xfId="0" applyNumberFormat="1" applyFill="1" applyBorder="1"/>
    <xf numFmtId="164" fontId="0" fillId="9" borderId="10" xfId="1" applyNumberFormat="1" applyFont="1" applyFill="1" applyBorder="1"/>
    <xf numFmtId="0" fontId="0" fillId="0" borderId="56" xfId="0" applyBorder="1" applyAlignment="1">
      <alignment horizontal="center" vertical="center" textRotation="180" wrapText="1"/>
    </xf>
    <xf numFmtId="0" fontId="0" fillId="0" borderId="57" xfId="0" applyBorder="1" applyAlignment="1">
      <alignment horizontal="center" vertical="center" textRotation="180" wrapText="1"/>
    </xf>
    <xf numFmtId="0" fontId="0" fillId="10" borderId="57" xfId="0" applyFill="1" applyBorder="1" applyAlignment="1">
      <alignment horizontal="center" vertical="center" textRotation="180" wrapText="1"/>
    </xf>
    <xf numFmtId="0" fontId="0" fillId="0" borderId="56" xfId="0" applyBorder="1"/>
    <xf numFmtId="164" fontId="6" fillId="14" borderId="57" xfId="1" applyNumberFormat="1" applyFont="1" applyFill="1" applyBorder="1"/>
    <xf numFmtId="0" fontId="0" fillId="10" borderId="58" xfId="0" applyFill="1" applyBorder="1" applyAlignment="1">
      <alignment horizontal="center" vertical="center" textRotation="180" wrapText="1"/>
    </xf>
    <xf numFmtId="164" fontId="6" fillId="14" borderId="58" xfId="1" applyNumberFormat="1" applyFont="1" applyFill="1" applyBorder="1"/>
    <xf numFmtId="0" fontId="0" fillId="0" borderId="59" xfId="0" applyBorder="1"/>
    <xf numFmtId="164" fontId="6" fillId="14" borderId="49" xfId="1" applyNumberFormat="1" applyFont="1" applyFill="1" applyBorder="1"/>
    <xf numFmtId="164" fontId="6" fillId="14" borderId="48" xfId="1" applyNumberFormat="1" applyFont="1" applyFill="1" applyBorder="1"/>
    <xf numFmtId="0" fontId="0" fillId="5" borderId="62" xfId="0" applyFill="1" applyBorder="1"/>
    <xf numFmtId="0" fontId="0" fillId="5" borderId="10" xfId="0" applyFill="1" applyBorder="1"/>
    <xf numFmtId="0" fontId="0" fillId="5" borderId="50" xfId="0" applyFill="1" applyBorder="1"/>
    <xf numFmtId="0" fontId="0" fillId="5" borderId="11" xfId="0" applyFill="1" applyBorder="1"/>
    <xf numFmtId="164" fontId="0" fillId="5" borderId="50" xfId="1" applyNumberFormat="1" applyFont="1" applyFill="1" applyBorder="1"/>
    <xf numFmtId="164" fontId="0" fillId="5" borderId="11" xfId="1" applyNumberFormat="1" applyFont="1" applyFill="1" applyBorder="1"/>
    <xf numFmtId="0" fontId="0" fillId="0" borderId="52" xfId="0" applyBorder="1"/>
    <xf numFmtId="164" fontId="6" fillId="14" borderId="52" xfId="1" applyNumberFormat="1" applyFont="1" applyFill="1" applyBorder="1"/>
    <xf numFmtId="164" fontId="6" fillId="14" borderId="7" xfId="1" applyNumberFormat="1" applyFont="1" applyFill="1" applyBorder="1"/>
    <xf numFmtId="0" fontId="0" fillId="0" borderId="60" xfId="0" applyBorder="1"/>
    <xf numFmtId="0" fontId="0" fillId="0" borderId="58" xfId="0" applyBorder="1"/>
    <xf numFmtId="0" fontId="0" fillId="16" borderId="0" xfId="0" applyFill="1" applyBorder="1" applyAlignment="1">
      <alignment horizontal="center" vertical="center"/>
    </xf>
    <xf numFmtId="0" fontId="0" fillId="17" borderId="60" xfId="0" applyFill="1" applyBorder="1" applyAlignment="1">
      <alignment horizontal="center" vertical="center"/>
    </xf>
    <xf numFmtId="0" fontId="0" fillId="0" borderId="68" xfId="0" applyBorder="1"/>
    <xf numFmtId="0" fontId="0" fillId="0" borderId="67" xfId="0" applyBorder="1"/>
    <xf numFmtId="0" fontId="0" fillId="0" borderId="66" xfId="0" applyBorder="1"/>
    <xf numFmtId="0" fontId="0" fillId="0" borderId="65" xfId="0" applyBorder="1"/>
    <xf numFmtId="0" fontId="0" fillId="3" borderId="69" xfId="0" applyFill="1" applyBorder="1" applyAlignment="1">
      <alignment horizontal="center" vertical="center"/>
    </xf>
    <xf numFmtId="0" fontId="0" fillId="0" borderId="69" xfId="0" applyBorder="1"/>
    <xf numFmtId="0" fontId="0" fillId="0" borderId="48" xfId="0" applyBorder="1"/>
    <xf numFmtId="0" fontId="0" fillId="0" borderId="61" xfId="0" applyBorder="1"/>
    <xf numFmtId="0" fontId="0" fillId="3" borderId="11" xfId="0" applyFill="1" applyBorder="1"/>
    <xf numFmtId="0" fontId="0" fillId="3" borderId="12" xfId="0" applyFill="1" applyBorder="1"/>
    <xf numFmtId="0" fontId="0" fillId="3" borderId="50" xfId="0" applyFill="1" applyBorder="1"/>
    <xf numFmtId="0" fontId="0" fillId="0" borderId="13" xfId="0" applyBorder="1" applyAlignment="1">
      <alignment horizontal="left" vertical="center"/>
    </xf>
    <xf numFmtId="0" fontId="0" fillId="0" borderId="58" xfId="0" applyBorder="1" applyAlignment="1">
      <alignment horizontal="center" vertical="center"/>
    </xf>
    <xf numFmtId="0" fontId="0" fillId="18" borderId="61" xfId="0" applyFill="1" applyBorder="1" applyAlignment="1">
      <alignment horizontal="left" vertical="center"/>
    </xf>
    <xf numFmtId="0" fontId="0" fillId="0" borderId="50" xfId="0" applyBorder="1"/>
    <xf numFmtId="0" fontId="0" fillId="3" borderId="70" xfId="0" applyFill="1" applyBorder="1"/>
    <xf numFmtId="0" fontId="0" fillId="14" borderId="72" xfId="0" applyFill="1" applyBorder="1"/>
    <xf numFmtId="0" fontId="0" fillId="14" borderId="73" xfId="0" applyFill="1" applyBorder="1"/>
    <xf numFmtId="0" fontId="0" fillId="14" borderId="74" xfId="0" applyFill="1" applyBorder="1"/>
    <xf numFmtId="0" fontId="0" fillId="0" borderId="24" xfId="0" applyBorder="1" applyAlignment="1">
      <alignment horizontal="left" vertical="center"/>
    </xf>
    <xf numFmtId="0" fontId="0" fillId="0" borderId="51" xfId="0" applyBorder="1"/>
    <xf numFmtId="0" fontId="0" fillId="0" borderId="3" xfId="0" applyBorder="1" applyAlignment="1">
      <alignment horizontal="center" vertical="center"/>
    </xf>
    <xf numFmtId="0" fontId="0" fillId="0" borderId="71" xfId="0" applyBorder="1" applyAlignment="1">
      <alignment horizontal="left" vertical="center"/>
    </xf>
    <xf numFmtId="0" fontId="0" fillId="0" borderId="69" xfId="0" applyBorder="1" applyAlignment="1">
      <alignment horizontal="center" vertical="center"/>
    </xf>
    <xf numFmtId="0" fontId="0" fillId="0" borderId="51" xfId="0" applyBorder="1" applyAlignment="1">
      <alignment horizontal="left" indent="2"/>
    </xf>
    <xf numFmtId="0" fontId="0" fillId="0" borderId="51" xfId="0" applyBorder="1" applyAlignment="1">
      <alignment horizontal="left"/>
    </xf>
    <xf numFmtId="0" fontId="0" fillId="0" borderId="52" xfId="0" applyBorder="1" applyAlignment="1">
      <alignment horizontal="left" indent="2"/>
    </xf>
    <xf numFmtId="0" fontId="0" fillId="0" borderId="67" xfId="0" applyBorder="1" applyAlignment="1">
      <alignment horizontal="left" indent="2"/>
    </xf>
    <xf numFmtId="0" fontId="0" fillId="0" borderId="6" xfId="0" applyBorder="1" applyAlignment="1">
      <alignment vertical="center"/>
    </xf>
    <xf numFmtId="0" fontId="0" fillId="0" borderId="7" xfId="0" applyBorder="1" applyAlignment="1">
      <alignment vertical="center"/>
    </xf>
    <xf numFmtId="0" fontId="0" fillId="14" borderId="55" xfId="0" applyFill="1" applyBorder="1" applyAlignment="1">
      <alignment horizontal="center" vertical="center"/>
    </xf>
    <xf numFmtId="0" fontId="0" fillId="14" borderId="53" xfId="0" applyFill="1" applyBorder="1" applyAlignment="1">
      <alignment horizontal="center" vertical="center"/>
    </xf>
    <xf numFmtId="0" fontId="0" fillId="18" borderId="52" xfId="0" applyFill="1" applyBorder="1"/>
    <xf numFmtId="0" fontId="0" fillId="3" borderId="29" xfId="0" applyFill="1" applyBorder="1" applyAlignment="1">
      <alignment horizontal="center" vertical="center"/>
    </xf>
    <xf numFmtId="0" fontId="0" fillId="0" borderId="6" xfId="0" applyBorder="1" applyAlignment="1">
      <alignment horizontal="center" vertical="top" wrapText="1"/>
    </xf>
    <xf numFmtId="0" fontId="0" fillId="0" borderId="52" xfId="0" applyBorder="1" applyAlignment="1">
      <alignment horizontal="center" vertical="top" wrapText="1"/>
    </xf>
    <xf numFmtId="0" fontId="0" fillId="0" borderId="7" xfId="0" applyBorder="1" applyAlignment="1">
      <alignment horizontal="center" vertical="top" wrapText="1"/>
    </xf>
    <xf numFmtId="1" fontId="0" fillId="3" borderId="51" xfId="2" applyNumberFormat="1" applyFont="1" applyFill="1" applyBorder="1"/>
    <xf numFmtId="1" fontId="0" fillId="3" borderId="3" xfId="0" applyNumberFormat="1" applyFill="1" applyBorder="1"/>
    <xf numFmtId="1" fontId="0" fillId="3" borderId="51" xfId="0" applyNumberFormat="1" applyFill="1" applyBorder="1"/>
    <xf numFmtId="1" fontId="0" fillId="0" borderId="51" xfId="2" applyNumberFormat="1" applyFont="1" applyBorder="1"/>
    <xf numFmtId="1" fontId="0" fillId="0" borderId="51" xfId="0" applyNumberFormat="1" applyBorder="1"/>
    <xf numFmtId="1" fontId="0" fillId="0" borderId="3" xfId="1" applyNumberFormat="1" applyFont="1" applyBorder="1"/>
    <xf numFmtId="1" fontId="0" fillId="3" borderId="3" xfId="1" applyNumberFormat="1" applyFont="1" applyFill="1" applyBorder="1"/>
    <xf numFmtId="1" fontId="0" fillId="3" borderId="1" xfId="1" applyNumberFormat="1" applyFont="1" applyFill="1" applyBorder="1"/>
    <xf numFmtId="0" fontId="0" fillId="19" borderId="24" xfId="0" applyFill="1" applyBorder="1"/>
    <xf numFmtId="1" fontId="0" fillId="19" borderId="51" xfId="2" applyNumberFormat="1" applyFont="1" applyFill="1" applyBorder="1"/>
    <xf numFmtId="1" fontId="0" fillId="19" borderId="51" xfId="0" applyNumberFormat="1" applyFill="1" applyBorder="1"/>
    <xf numFmtId="0" fontId="0" fillId="19" borderId="0" xfId="0" applyFill="1"/>
    <xf numFmtId="49" fontId="0" fillId="0" borderId="8" xfId="0" quotePrefix="1" applyNumberFormat="1" applyBorder="1" applyAlignment="1">
      <alignment horizontal="center" vertical="top" wrapText="1"/>
    </xf>
    <xf numFmtId="49" fontId="0" fillId="0" borderId="8" xfId="0" applyNumberFormat="1" applyBorder="1" applyAlignment="1">
      <alignment horizontal="center" vertical="top" wrapText="1"/>
    </xf>
    <xf numFmtId="49" fontId="0" fillId="0" borderId="7" xfId="0" applyNumberFormat="1" applyBorder="1" applyAlignment="1">
      <alignment horizontal="center" vertical="top" wrapText="1"/>
    </xf>
    <xf numFmtId="1" fontId="0" fillId="19" borderId="2" xfId="0" applyNumberFormat="1" applyFill="1" applyBorder="1"/>
    <xf numFmtId="1" fontId="0" fillId="19" borderId="3" xfId="0" applyNumberFormat="1" applyFill="1" applyBorder="1"/>
    <xf numFmtId="9" fontId="0" fillId="0" borderId="1" xfId="1" applyFont="1" applyBorder="1"/>
    <xf numFmtId="9" fontId="0" fillId="0" borderId="1" xfId="1" applyNumberFormat="1" applyFont="1" applyBorder="1"/>
    <xf numFmtId="9" fontId="0" fillId="19" borderId="3" xfId="1" applyFont="1" applyFill="1" applyBorder="1"/>
    <xf numFmtId="1" fontId="0" fillId="0" borderId="5" xfId="2" applyNumberFormat="1" applyFont="1" applyBorder="1"/>
    <xf numFmtId="9" fontId="0" fillId="0" borderId="8" xfId="1" applyFont="1" applyBorder="1"/>
    <xf numFmtId="9" fontId="0" fillId="0" borderId="8" xfId="1" applyNumberFormat="1" applyFont="1" applyBorder="1"/>
    <xf numFmtId="9" fontId="0" fillId="19" borderId="7" xfId="1" applyFont="1" applyFill="1" applyBorder="1"/>
    <xf numFmtId="9" fontId="0" fillId="0" borderId="6" xfId="1" applyNumberFormat="1" applyFont="1" applyBorder="1"/>
    <xf numFmtId="165" fontId="0" fillId="0" borderId="77" xfId="2" applyNumberFormat="1" applyFont="1" applyBorder="1"/>
    <xf numFmtId="164" fontId="0" fillId="0" borderId="77" xfId="1" applyNumberFormat="1" applyFont="1" applyBorder="1"/>
    <xf numFmtId="164" fontId="0" fillId="3" borderId="1" xfId="0" applyNumberFormat="1" applyFill="1" applyBorder="1"/>
    <xf numFmtId="164" fontId="0" fillId="19" borderId="3" xfId="1" applyNumberFormat="1" applyFont="1" applyFill="1" applyBorder="1"/>
    <xf numFmtId="0" fontId="11" fillId="9" borderId="29" xfId="0" applyFont="1" applyFill="1" applyBorder="1" applyAlignment="1">
      <alignment horizontal="center" vertical="center" wrapText="1"/>
    </xf>
    <xf numFmtId="0" fontId="11" fillId="9" borderId="53" xfId="0" applyFont="1" applyFill="1" applyBorder="1" applyAlignment="1">
      <alignment horizontal="center" vertical="center" wrapText="1"/>
    </xf>
    <xf numFmtId="0" fontId="2" fillId="9" borderId="29" xfId="0" applyFont="1" applyFill="1" applyBorder="1" applyAlignment="1">
      <alignment horizontal="center" vertical="center"/>
    </xf>
    <xf numFmtId="0" fontId="2" fillId="9" borderId="77" xfId="0" applyFont="1" applyFill="1" applyBorder="1" applyAlignment="1">
      <alignment horizontal="center" vertical="center"/>
    </xf>
    <xf numFmtId="0" fontId="2" fillId="9" borderId="53" xfId="0" applyFont="1" applyFill="1" applyBorder="1" applyAlignment="1">
      <alignment horizontal="center" vertical="center"/>
    </xf>
    <xf numFmtId="165" fontId="0" fillId="0" borderId="26" xfId="2" applyNumberFormat="1" applyFont="1" applyBorder="1"/>
    <xf numFmtId="165" fontId="0" fillId="3" borderId="27" xfId="2" applyNumberFormat="1" applyFont="1" applyFill="1" applyBorder="1"/>
    <xf numFmtId="165" fontId="0" fillId="0" borderId="27" xfId="2" applyNumberFormat="1" applyFont="1" applyBorder="1"/>
    <xf numFmtId="165" fontId="0" fillId="0" borderId="28" xfId="2" applyNumberFormat="1" applyFont="1" applyBorder="1"/>
    <xf numFmtId="0" fontId="0" fillId="22" borderId="22" xfId="0" applyFill="1" applyBorder="1" applyAlignment="1">
      <alignment horizontal="center" vertical="top" textRotation="180" wrapText="1"/>
    </xf>
    <xf numFmtId="0" fontId="0" fillId="22" borderId="48" xfId="0" applyFill="1" applyBorder="1" applyAlignment="1">
      <alignment horizontal="center" vertical="top" textRotation="180" wrapText="1"/>
    </xf>
    <xf numFmtId="0" fontId="0" fillId="22" borderId="59" xfId="0" applyFill="1" applyBorder="1" applyAlignment="1">
      <alignment horizontal="center" vertical="top" textRotation="180" wrapText="1"/>
    </xf>
    <xf numFmtId="0" fontId="0" fillId="0" borderId="62" xfId="0" applyBorder="1"/>
    <xf numFmtId="0" fontId="0" fillId="3" borderId="77" xfId="0" applyFill="1" applyBorder="1" applyAlignment="1">
      <alignment horizontal="center" vertical="top" textRotation="180" wrapText="1"/>
    </xf>
    <xf numFmtId="0" fontId="0" fillId="3" borderId="46" xfId="0" applyFill="1" applyBorder="1" applyAlignment="1">
      <alignment horizontal="center" vertical="top" textRotation="180" wrapText="1"/>
    </xf>
    <xf numFmtId="0" fontId="0" fillId="3" borderId="53" xfId="0" applyFill="1" applyBorder="1" applyAlignment="1">
      <alignment horizontal="center" vertical="top" textRotation="180" wrapText="1"/>
    </xf>
    <xf numFmtId="0" fontId="0" fillId="0" borderId="54" xfId="0" applyBorder="1" applyAlignment="1">
      <alignment horizontal="left" vertical="top" wrapText="1"/>
    </xf>
    <xf numFmtId="0" fontId="0" fillId="3" borderId="30" xfId="0" applyFill="1" applyBorder="1" applyAlignment="1">
      <alignment horizontal="left" vertical="top" wrapText="1"/>
    </xf>
    <xf numFmtId="165" fontId="0" fillId="0" borderId="22" xfId="2" applyNumberFormat="1" applyFont="1" applyBorder="1"/>
    <xf numFmtId="164" fontId="0" fillId="0" borderId="48" xfId="1" applyNumberFormat="1" applyFont="1" applyBorder="1"/>
    <xf numFmtId="9" fontId="0" fillId="0" borderId="11" xfId="1" applyNumberFormat="1" applyFont="1" applyBorder="1"/>
    <xf numFmtId="9" fontId="0" fillId="0" borderId="48" xfId="1" applyNumberFormat="1" applyFont="1" applyBorder="1"/>
    <xf numFmtId="9" fontId="0" fillId="0" borderId="53" xfId="1" applyNumberFormat="1" applyFont="1" applyBorder="1"/>
    <xf numFmtId="9" fontId="0" fillId="0" borderId="11" xfId="1" applyNumberFormat="1" applyFont="1" applyBorder="1" applyAlignment="1">
      <alignment horizontal="right"/>
    </xf>
    <xf numFmtId="0" fontId="0" fillId="0" borderId="13" xfId="0" applyBorder="1" applyAlignment="1">
      <alignment wrapText="1"/>
    </xf>
    <xf numFmtId="0" fontId="0" fillId="23" borderId="78" xfId="0" applyFill="1" applyBorder="1"/>
    <xf numFmtId="0" fontId="0" fillId="23" borderId="12" xfId="0" applyFill="1" applyBorder="1" applyAlignment="1">
      <alignment wrapText="1"/>
    </xf>
    <xf numFmtId="0" fontId="0" fillId="23" borderId="80" xfId="0" applyFill="1" applyBorder="1" applyAlignment="1">
      <alignment wrapText="1"/>
    </xf>
    <xf numFmtId="0" fontId="0" fillId="23" borderId="29" xfId="0" applyFill="1" applyBorder="1" applyAlignment="1">
      <alignment horizontal="center" vertical="center" wrapText="1"/>
    </xf>
    <xf numFmtId="0" fontId="0" fillId="23" borderId="55" xfId="0" applyFill="1" applyBorder="1" applyAlignment="1">
      <alignment horizontal="center" vertical="center" wrapText="1"/>
    </xf>
    <xf numFmtId="0" fontId="0" fillId="23" borderId="53" xfId="0" applyFill="1" applyBorder="1" applyAlignment="1">
      <alignment horizontal="left" vertical="center" wrapText="1"/>
    </xf>
    <xf numFmtId="0" fontId="0" fillId="23" borderId="21" xfId="0" applyFill="1" applyBorder="1" applyAlignment="1">
      <alignment horizontal="left" vertical="center" wrapText="1"/>
    </xf>
    <xf numFmtId="9" fontId="0" fillId="0" borderId="23" xfId="1" applyNumberFormat="1" applyFont="1" applyBorder="1" applyAlignment="1">
      <alignment horizontal="center" vertical="center"/>
    </xf>
    <xf numFmtId="9" fontId="0" fillId="0" borderId="21" xfId="1" applyNumberFormat="1" applyFont="1" applyBorder="1" applyAlignment="1">
      <alignment horizontal="center" vertical="center"/>
    </xf>
    <xf numFmtId="0" fontId="0" fillId="23" borderId="6" xfId="0" applyFill="1" applyBorder="1" applyAlignment="1">
      <alignment horizontal="left" vertical="center" wrapText="1"/>
    </xf>
    <xf numFmtId="9" fontId="0" fillId="0" borderId="79" xfId="1" applyNumberFormat="1" applyFont="1" applyBorder="1" applyAlignment="1">
      <alignment horizontal="center" vertical="center"/>
    </xf>
    <xf numFmtId="9" fontId="0" fillId="0" borderId="59" xfId="1" applyNumberFormat="1" applyFont="1" applyBorder="1" applyAlignment="1">
      <alignment horizontal="center" vertical="center"/>
    </xf>
    <xf numFmtId="0" fontId="0" fillId="23" borderId="21" xfId="0" applyFill="1" applyBorder="1" applyAlignment="1">
      <alignment horizontal="center" vertical="center" wrapText="1"/>
    </xf>
    <xf numFmtId="0" fontId="0" fillId="23" borderId="6" xfId="0" applyFill="1" applyBorder="1" applyAlignment="1">
      <alignment horizontal="center" vertical="center" wrapText="1"/>
    </xf>
    <xf numFmtId="0" fontId="0" fillId="0" borderId="23" xfId="0" applyBorder="1"/>
    <xf numFmtId="0" fontId="0" fillId="3" borderId="23" xfId="0" applyFill="1" applyBorder="1"/>
    <xf numFmtId="167" fontId="0" fillId="0" borderId="23" xfId="4" applyNumberFormat="1" applyFont="1" applyBorder="1" applyAlignment="1">
      <alignment horizontal="center" vertical="center"/>
    </xf>
    <xf numFmtId="167" fontId="0" fillId="3" borderId="23" xfId="4" applyNumberFormat="1" applyFont="1" applyFill="1" applyBorder="1" applyAlignment="1">
      <alignment horizontal="center" vertical="center"/>
    </xf>
    <xf numFmtId="0" fontId="0" fillId="25" borderId="70" xfId="0" applyFill="1" applyBorder="1" applyAlignment="1">
      <alignment horizontal="center" vertical="center" wrapText="1"/>
    </xf>
    <xf numFmtId="0" fontId="0" fillId="25" borderId="45" xfId="0" applyFill="1" applyBorder="1" applyAlignment="1">
      <alignment horizontal="center" vertical="center" wrapText="1"/>
    </xf>
    <xf numFmtId="167" fontId="0" fillId="0" borderId="23" xfId="4" applyNumberFormat="1" applyFont="1" applyBorder="1" applyAlignment="1">
      <alignment horizontal="right" vertical="center"/>
    </xf>
    <xf numFmtId="167" fontId="0" fillId="3" borderId="23" xfId="4" applyNumberFormat="1" applyFont="1" applyFill="1" applyBorder="1" applyAlignment="1">
      <alignment horizontal="right" vertical="center"/>
    </xf>
    <xf numFmtId="167" fontId="0" fillId="0" borderId="21" xfId="4" applyNumberFormat="1" applyFont="1" applyBorder="1" applyAlignment="1">
      <alignment horizontal="right" vertical="center"/>
    </xf>
    <xf numFmtId="1" fontId="0" fillId="0" borderId="23" xfId="4" applyNumberFormat="1" applyFont="1" applyBorder="1" applyAlignment="1">
      <alignment horizontal="right" vertical="center"/>
    </xf>
    <xf numFmtId="1" fontId="0" fillId="3" borderId="23" xfId="4" applyNumberFormat="1" applyFont="1" applyFill="1" applyBorder="1" applyAlignment="1">
      <alignment horizontal="right" vertical="center"/>
    </xf>
    <xf numFmtId="0" fontId="0" fillId="0" borderId="23" xfId="0" applyBorder="1" applyAlignment="1">
      <alignment horizontal="right" vertical="center"/>
    </xf>
    <xf numFmtId="0" fontId="0" fillId="3" borderId="23" xfId="0" applyFill="1" applyBorder="1" applyAlignment="1">
      <alignment horizontal="right" vertical="center"/>
    </xf>
    <xf numFmtId="0" fontId="0" fillId="0" borderId="21" xfId="0" applyBorder="1" applyAlignment="1">
      <alignment horizontal="right" vertical="center"/>
    </xf>
    <xf numFmtId="1" fontId="0" fillId="0" borderId="21" xfId="0" applyNumberFormat="1" applyBorder="1" applyAlignment="1">
      <alignment horizontal="right" vertical="center"/>
    </xf>
    <xf numFmtId="0" fontId="0" fillId="0" borderId="71" xfId="0" applyBorder="1"/>
    <xf numFmtId="0" fontId="0" fillId="0" borderId="15" xfId="0" applyBorder="1"/>
    <xf numFmtId="167" fontId="0" fillId="0" borderId="15" xfId="0" applyNumberFormat="1" applyBorder="1"/>
    <xf numFmtId="0" fontId="0" fillId="0" borderId="78" xfId="0" applyBorder="1"/>
    <xf numFmtId="0" fontId="0" fillId="23" borderId="14" xfId="0" applyFill="1" applyBorder="1" applyAlignment="1">
      <alignment horizontal="center" vertical="center" wrapText="1"/>
    </xf>
    <xf numFmtId="0" fontId="0" fillId="23" borderId="59" xfId="0" applyFill="1" applyBorder="1" applyAlignment="1">
      <alignment horizontal="center" vertical="center" wrapText="1"/>
    </xf>
    <xf numFmtId="0" fontId="0" fillId="22" borderId="52" xfId="0" applyFill="1" applyBorder="1" applyAlignment="1">
      <alignment horizontal="center" vertical="top" textRotation="180" wrapText="1"/>
    </xf>
    <xf numFmtId="0" fontId="0" fillId="3" borderId="55" xfId="0" applyFill="1" applyBorder="1" applyAlignment="1">
      <alignment horizontal="center" vertical="top" textRotation="180" wrapText="1"/>
    </xf>
    <xf numFmtId="165" fontId="0" fillId="0" borderId="49" xfId="2" applyNumberFormat="1" applyFont="1" applyBorder="1"/>
    <xf numFmtId="168" fontId="0" fillId="0" borderId="11" xfId="1" applyNumberFormat="1" applyFont="1" applyBorder="1"/>
    <xf numFmtId="168" fontId="0" fillId="0" borderId="48" xfId="1" applyNumberFormat="1" applyFont="1" applyBorder="1"/>
    <xf numFmtId="0" fontId="0" fillId="0" borderId="72" xfId="0" applyBorder="1" applyAlignment="1">
      <alignment horizontal="center"/>
    </xf>
    <xf numFmtId="0" fontId="0" fillId="0" borderId="73" xfId="0" applyBorder="1" applyAlignment="1">
      <alignment horizontal="center"/>
    </xf>
    <xf numFmtId="0" fontId="0" fillId="0" borderId="74" xfId="0" applyBorder="1" applyAlignment="1">
      <alignment horizontal="center"/>
    </xf>
    <xf numFmtId="0" fontId="0" fillId="0" borderId="81" xfId="0" applyBorder="1" applyAlignment="1">
      <alignment horizontal="center"/>
    </xf>
    <xf numFmtId="0" fontId="0" fillId="0" borderId="70" xfId="0" applyBorder="1" applyAlignment="1">
      <alignment horizontal="center"/>
    </xf>
    <xf numFmtId="0" fontId="0" fillId="0" borderId="55" xfId="0" applyBorder="1"/>
    <xf numFmtId="0" fontId="0" fillId="0" borderId="53" xfId="0" applyBorder="1"/>
    <xf numFmtId="164" fontId="0" fillId="0" borderId="30" xfId="1" applyNumberFormat="1" applyFont="1" applyBorder="1"/>
    <xf numFmtId="164" fontId="0" fillId="0" borderId="24" xfId="1" applyNumberFormat="1" applyFont="1" applyBorder="1"/>
    <xf numFmtId="164" fontId="0" fillId="0" borderId="54" xfId="1" applyNumberFormat="1" applyFont="1" applyBorder="1"/>
    <xf numFmtId="0" fontId="0" fillId="0" borderId="10"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wrapText="1"/>
    </xf>
    <xf numFmtId="0" fontId="2" fillId="0" borderId="13" xfId="0" applyFont="1" applyBorder="1" applyAlignment="1">
      <alignment horizontal="center" vertical="center" textRotation="90"/>
    </xf>
    <xf numFmtId="0" fontId="2" fillId="0" borderId="14" xfId="0" applyFont="1" applyBorder="1" applyAlignment="1">
      <alignment horizontal="center" vertical="center" textRotation="90"/>
    </xf>
    <xf numFmtId="0" fontId="4" fillId="6" borderId="16" xfId="0" applyFont="1" applyFill="1" applyBorder="1" applyAlignment="1">
      <alignment horizontal="center"/>
    </xf>
    <xf numFmtId="0" fontId="3" fillId="6" borderId="17" xfId="0" applyFont="1" applyFill="1" applyBorder="1" applyAlignment="1">
      <alignment horizontal="center"/>
    </xf>
    <xf numFmtId="0" fontId="3" fillId="6" borderId="18" xfId="0" applyFont="1" applyFill="1" applyBorder="1" applyAlignment="1">
      <alignment horizontal="center"/>
    </xf>
    <xf numFmtId="0" fontId="0" fillId="0" borderId="19" xfId="0" applyBorder="1" applyAlignment="1">
      <alignment horizontal="left" vertical="top" wrapText="1"/>
    </xf>
    <xf numFmtId="0" fontId="0" fillId="0" borderId="15"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21" xfId="0" applyBorder="1" applyAlignment="1">
      <alignment horizontal="left" vertical="top"/>
    </xf>
    <xf numFmtId="0" fontId="0" fillId="0" borderId="4" xfId="0" applyBorder="1" applyAlignment="1">
      <alignment horizontal="center" vertical="center" wrapText="1"/>
    </xf>
    <xf numFmtId="0" fontId="0" fillId="0" borderId="27" xfId="0" applyBorder="1" applyAlignment="1">
      <alignment horizontal="center" vertical="center" wrapText="1"/>
    </xf>
    <xf numFmtId="0" fontId="0" fillId="0" borderId="25" xfId="0" applyBorder="1" applyAlignment="1">
      <alignment horizontal="center" vertical="center" wrapText="1"/>
    </xf>
    <xf numFmtId="0" fontId="0" fillId="0" borderId="12" xfId="0"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xf>
    <xf numFmtId="0" fontId="0" fillId="0" borderId="9" xfId="0" applyBorder="1" applyAlignment="1">
      <alignment horizontal="center" vertical="center"/>
    </xf>
    <xf numFmtId="0" fontId="0" fillId="0" borderId="23" xfId="0" applyBorder="1" applyAlignment="1">
      <alignment horizontal="center" vertical="center"/>
    </xf>
    <xf numFmtId="0" fontId="0" fillId="0" borderId="4" xfId="0" applyBorder="1" applyAlignment="1">
      <alignment horizontal="center" vertical="top"/>
    </xf>
    <xf numFmtId="0" fontId="0" fillId="0" borderId="27" xfId="0" applyBorder="1" applyAlignment="1">
      <alignment horizontal="center" vertical="top"/>
    </xf>
    <xf numFmtId="0" fontId="0" fillId="0" borderId="25" xfId="0" applyBorder="1" applyAlignment="1">
      <alignment horizontal="center" vertical="top"/>
    </xf>
    <xf numFmtId="0" fontId="0" fillId="0" borderId="9" xfId="0" applyBorder="1" applyAlignment="1">
      <alignment horizontal="center" vertical="center" wrapText="1"/>
    </xf>
    <xf numFmtId="0" fontId="0" fillId="0" borderId="23" xfId="0" applyBorder="1" applyAlignment="1">
      <alignment horizontal="center" vertical="center" wrapText="1"/>
    </xf>
    <xf numFmtId="0" fontId="8" fillId="2" borderId="0" xfId="0" applyFont="1" applyFill="1" applyBorder="1" applyAlignment="1">
      <alignment horizontal="center" vertical="center"/>
    </xf>
    <xf numFmtId="0" fontId="8" fillId="2" borderId="60"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9" fillId="6" borderId="16" xfId="0" applyFont="1" applyFill="1" applyBorder="1" applyAlignment="1">
      <alignment horizontal="center"/>
    </xf>
    <xf numFmtId="0" fontId="0" fillId="6" borderId="17" xfId="0" applyFill="1" applyBorder="1" applyAlignment="1">
      <alignment horizontal="center"/>
    </xf>
    <xf numFmtId="0" fontId="0" fillId="6" borderId="18" xfId="0" applyFill="1" applyBorder="1" applyAlignment="1">
      <alignment horizontal="center"/>
    </xf>
    <xf numFmtId="0" fontId="0" fillId="0" borderId="13" xfId="0" applyBorder="1" applyAlignment="1">
      <alignment horizontal="left" vertical="top" wrapText="1"/>
    </xf>
    <xf numFmtId="0" fontId="0" fillId="0" borderId="24" xfId="0" applyBorder="1" applyAlignment="1">
      <alignment horizontal="center" vertical="top" wrapText="1"/>
    </xf>
    <xf numFmtId="0" fontId="0" fillId="0" borderId="4" xfId="0" applyBorder="1" applyAlignment="1">
      <alignment horizontal="center" vertical="top" wrapText="1"/>
    </xf>
    <xf numFmtId="0" fontId="0" fillId="0" borderId="25" xfId="0" applyBorder="1" applyAlignment="1">
      <alignment horizontal="center" vertical="top" wrapText="1"/>
    </xf>
    <xf numFmtId="0" fontId="4" fillId="6" borderId="19" xfId="0" applyFont="1" applyFill="1" applyBorder="1" applyAlignment="1">
      <alignment horizontal="center"/>
    </xf>
    <xf numFmtId="0" fontId="4" fillId="6" borderId="0" xfId="0" applyFont="1" applyFill="1" applyBorder="1" applyAlignment="1">
      <alignment horizontal="center"/>
    </xf>
    <xf numFmtId="0" fontId="0" fillId="0" borderId="38" xfId="0" applyBorder="1" applyAlignment="1">
      <alignment horizontal="center" vertical="top"/>
    </xf>
    <xf numFmtId="0" fontId="0" fillId="0" borderId="26" xfId="0" applyBorder="1" applyAlignment="1">
      <alignment horizontal="center" vertical="top"/>
    </xf>
    <xf numFmtId="0" fontId="0" fillId="0" borderId="32" xfId="0" applyBorder="1" applyAlignment="1">
      <alignment horizontal="center" vertical="top"/>
    </xf>
    <xf numFmtId="0" fontId="0" fillId="0" borderId="23" xfId="0" applyBorder="1" applyAlignment="1">
      <alignment horizontal="center" vertical="top"/>
    </xf>
    <xf numFmtId="0" fontId="0" fillId="0" borderId="39" xfId="0" applyBorder="1" applyAlignment="1">
      <alignment horizontal="center" vertical="top" textRotation="180" wrapText="1"/>
    </xf>
    <xf numFmtId="0" fontId="0" fillId="0" borderId="40" xfId="0" applyBorder="1" applyAlignment="1">
      <alignment horizontal="center" vertical="top" textRotation="180" wrapText="1"/>
    </xf>
    <xf numFmtId="0" fontId="0" fillId="0" borderId="33" xfId="0" applyBorder="1" applyAlignment="1">
      <alignment horizontal="center" vertical="top"/>
    </xf>
    <xf numFmtId="0" fontId="0" fillId="0" borderId="34" xfId="0" applyBorder="1" applyAlignment="1">
      <alignment horizontal="center" vertical="top" wrapText="1"/>
    </xf>
    <xf numFmtId="0" fontId="0" fillId="0" borderId="0" xfId="0" applyBorder="1" applyAlignment="1">
      <alignment horizontal="center" vertical="top" textRotation="180" wrapText="1"/>
    </xf>
    <xf numFmtId="0" fontId="0" fillId="0" borderId="22" xfId="0" applyBorder="1" applyAlignment="1">
      <alignment horizontal="center" vertical="top" textRotation="180" wrapText="1"/>
    </xf>
    <xf numFmtId="0" fontId="0" fillId="0" borderId="9" xfId="0" applyBorder="1" applyAlignment="1">
      <alignment horizontal="center" vertical="top"/>
    </xf>
    <xf numFmtId="0" fontId="0" fillId="0" borderId="19" xfId="0" applyBorder="1" applyAlignment="1">
      <alignment horizontal="center" vertical="top" textRotation="180" wrapText="1"/>
    </xf>
    <xf numFmtId="0" fontId="0" fillId="0" borderId="20" xfId="0" applyBorder="1" applyAlignment="1">
      <alignment horizontal="center" vertical="top" textRotation="180"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0" fillId="0" borderId="43" xfId="0" applyBorder="1" applyAlignment="1">
      <alignment horizontal="left" vertical="top" wrapText="1"/>
    </xf>
    <xf numFmtId="0" fontId="0" fillId="0" borderId="44" xfId="0" applyBorder="1" applyAlignment="1">
      <alignment horizontal="left" vertical="top" wrapText="1"/>
    </xf>
    <xf numFmtId="0" fontId="0" fillId="0" borderId="45" xfId="0" applyBorder="1" applyAlignment="1">
      <alignment horizontal="left" vertical="top" wrapText="1"/>
    </xf>
    <xf numFmtId="0" fontId="7" fillId="6" borderId="63" xfId="0" applyFont="1" applyFill="1" applyBorder="1" applyAlignment="1">
      <alignment horizontal="center"/>
    </xf>
    <xf numFmtId="0" fontId="7" fillId="6" borderId="64" xfId="0" applyFont="1" applyFill="1" applyBorder="1" applyAlignment="1">
      <alignment horizontal="center"/>
    </xf>
    <xf numFmtId="0" fontId="7" fillId="6" borderId="65" xfId="0" applyFont="1" applyFill="1" applyBorder="1" applyAlignment="1">
      <alignment horizontal="center"/>
    </xf>
    <xf numFmtId="0" fontId="0" fillId="0" borderId="66" xfId="0" applyBorder="1" applyAlignment="1">
      <alignment horizontal="left" vertical="top" wrapText="1"/>
    </xf>
    <xf numFmtId="0" fontId="0" fillId="0" borderId="26" xfId="0" applyBorder="1" applyAlignment="1">
      <alignment horizontal="left" vertical="top" wrapText="1"/>
    </xf>
    <xf numFmtId="0" fontId="0" fillId="0" borderId="12" xfId="0" applyBorder="1" applyAlignment="1">
      <alignment horizontal="left" vertical="top" wrapText="1"/>
    </xf>
    <xf numFmtId="0" fontId="0" fillId="15" borderId="26" xfId="0" applyFill="1" applyBorder="1" applyAlignment="1">
      <alignment horizontal="center" vertical="center" wrapText="1"/>
    </xf>
    <xf numFmtId="0" fontId="0" fillId="15" borderId="12" xfId="0" applyFill="1" applyBorder="1" applyAlignment="1">
      <alignment horizontal="center"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7" fillId="7" borderId="43" xfId="0" applyFont="1" applyFill="1" applyBorder="1" applyAlignment="1">
      <alignment horizontal="center"/>
    </xf>
    <xf numFmtId="0" fontId="0" fillId="7" borderId="44" xfId="0" applyFill="1" applyBorder="1" applyAlignment="1">
      <alignment horizontal="center"/>
    </xf>
    <xf numFmtId="0" fontId="0" fillId="7" borderId="45" xfId="0" applyFill="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0" fillId="0" borderId="68"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58" xfId="0" applyBorder="1" applyAlignment="1">
      <alignment horizontal="center" vertical="center"/>
    </xf>
    <xf numFmtId="0" fontId="0" fillId="0" borderId="2" xfId="0" applyBorder="1" applyAlignment="1">
      <alignment horizontal="left" vertical="center"/>
    </xf>
    <xf numFmtId="0" fontId="0" fillId="0" borderId="13" xfId="0" applyBorder="1" applyAlignment="1">
      <alignment horizontal="left" vertical="center"/>
    </xf>
    <xf numFmtId="0" fontId="0" fillId="0" borderId="62" xfId="0" applyBorder="1" applyAlignment="1">
      <alignment horizontal="left" vertical="center"/>
    </xf>
    <xf numFmtId="0" fontId="0" fillId="0" borderId="5" xfId="0" applyBorder="1" applyAlignment="1">
      <alignment horizontal="center"/>
    </xf>
    <xf numFmtId="0" fontId="0" fillId="0" borderId="28" xfId="0" applyBorder="1" applyAlignment="1">
      <alignment horizontal="center"/>
    </xf>
    <xf numFmtId="0" fontId="0" fillId="0" borderId="8" xfId="0" applyBorder="1" applyAlignment="1">
      <alignment horizontal="center"/>
    </xf>
    <xf numFmtId="0" fontId="7" fillId="7" borderId="44" xfId="0" applyFont="1" applyFill="1" applyBorder="1" applyAlignment="1">
      <alignment horizontal="center"/>
    </xf>
    <xf numFmtId="0" fontId="7" fillId="7" borderId="45" xfId="0" applyFont="1" applyFill="1" applyBorder="1" applyAlignment="1">
      <alignment horizontal="center"/>
    </xf>
    <xf numFmtId="0" fontId="0" fillId="0" borderId="71" xfId="0" applyBorder="1" applyAlignment="1">
      <alignment horizontal="left" vertical="center"/>
    </xf>
    <xf numFmtId="0" fontId="8" fillId="8" borderId="29" xfId="0" applyFont="1" applyFill="1" applyBorder="1" applyAlignment="1">
      <alignment horizontal="center" vertical="center" wrapText="1"/>
    </xf>
    <xf numFmtId="0" fontId="8" fillId="8" borderId="53" xfId="0" applyFont="1" applyFill="1" applyBorder="1" applyAlignment="1">
      <alignment horizontal="center" vertical="center" wrapText="1"/>
    </xf>
    <xf numFmtId="0" fontId="4" fillId="7" borderId="43" xfId="0" applyFont="1" applyFill="1" applyBorder="1" applyAlignment="1">
      <alignment horizontal="center"/>
    </xf>
    <xf numFmtId="0" fontId="4" fillId="7" borderId="44" xfId="0" applyFont="1" applyFill="1" applyBorder="1" applyAlignment="1">
      <alignment horizontal="center"/>
    </xf>
    <xf numFmtId="0" fontId="4" fillId="7" borderId="45" xfId="0" applyFont="1" applyFill="1" applyBorder="1" applyAlignment="1">
      <alignment horizontal="center"/>
    </xf>
    <xf numFmtId="0" fontId="0" fillId="0" borderId="15"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8" fillId="8" borderId="9" xfId="0" applyFont="1" applyFill="1" applyBorder="1" applyAlignment="1">
      <alignment horizontal="center" vertical="center"/>
    </xf>
    <xf numFmtId="0" fontId="8" fillId="8" borderId="26" xfId="0" applyFont="1" applyFill="1" applyBorder="1" applyAlignment="1">
      <alignment horizontal="center" vertical="center"/>
    </xf>
    <xf numFmtId="0" fontId="8" fillId="8" borderId="23" xfId="0" applyFont="1" applyFill="1" applyBorder="1" applyAlignment="1">
      <alignment horizontal="center" vertical="center"/>
    </xf>
    <xf numFmtId="0" fontId="4" fillId="7" borderId="16" xfId="0" applyFont="1" applyFill="1" applyBorder="1" applyAlignment="1">
      <alignment horizontal="center"/>
    </xf>
    <xf numFmtId="0" fontId="3" fillId="7" borderId="17" xfId="0" applyFont="1" applyFill="1" applyBorder="1" applyAlignment="1">
      <alignment horizontal="center"/>
    </xf>
    <xf numFmtId="0" fontId="0" fillId="0" borderId="28" xfId="0" applyBorder="1" applyAlignment="1">
      <alignment horizontal="left" vertical="top" wrapText="1"/>
    </xf>
    <xf numFmtId="0" fontId="0" fillId="0" borderId="47" xfId="0" applyBorder="1" applyAlignment="1">
      <alignment horizontal="left" vertical="top" wrapText="1"/>
    </xf>
    <xf numFmtId="0" fontId="2" fillId="4" borderId="43" xfId="0" applyFont="1" applyFill="1" applyBorder="1" applyAlignment="1">
      <alignment horizontal="center"/>
    </xf>
    <xf numFmtId="0" fontId="2" fillId="4" borderId="44" xfId="0" applyFont="1" applyFill="1" applyBorder="1" applyAlignment="1">
      <alignment horizontal="center"/>
    </xf>
    <xf numFmtId="0" fontId="2" fillId="4" borderId="45" xfId="0" applyFont="1" applyFill="1" applyBorder="1" applyAlignment="1">
      <alignment horizontal="center"/>
    </xf>
    <xf numFmtId="0" fontId="0" fillId="0" borderId="46" xfId="0" applyBorder="1" applyAlignment="1">
      <alignment horizontal="left" vertical="top" wrapText="1"/>
    </xf>
    <xf numFmtId="0" fontId="0" fillId="0" borderId="31" xfId="0" applyBorder="1" applyAlignment="1">
      <alignment horizontal="left" vertical="top" wrapText="1"/>
    </xf>
    <xf numFmtId="0" fontId="0" fillId="0" borderId="27" xfId="0" applyBorder="1" applyAlignment="1">
      <alignment horizontal="left" vertical="top" wrapText="1"/>
    </xf>
    <xf numFmtId="0" fontId="0" fillId="0" borderId="25" xfId="0" applyBorder="1" applyAlignment="1">
      <alignment horizontal="left" vertical="top" wrapText="1"/>
    </xf>
    <xf numFmtId="0" fontId="4" fillId="7" borderId="17" xfId="0" applyFont="1" applyFill="1" applyBorder="1" applyAlignment="1">
      <alignment horizontal="center"/>
    </xf>
    <xf numFmtId="0" fontId="4" fillId="7" borderId="18" xfId="0" applyFont="1" applyFill="1" applyBorder="1" applyAlignment="1">
      <alignment horizontal="center"/>
    </xf>
    <xf numFmtId="0" fontId="0" fillId="11" borderId="57" xfId="0" applyFill="1" applyBorder="1" applyAlignment="1">
      <alignment horizontal="center" vertical="center" wrapText="1"/>
    </xf>
    <xf numFmtId="0" fontId="7" fillId="7" borderId="16" xfId="0" applyFont="1" applyFill="1" applyBorder="1" applyAlignment="1">
      <alignment horizontal="center"/>
    </xf>
    <xf numFmtId="0" fontId="7" fillId="7" borderId="17" xfId="0" applyFont="1" applyFill="1" applyBorder="1" applyAlignment="1">
      <alignment horizontal="center"/>
    </xf>
    <xf numFmtId="0" fontId="7" fillId="7" borderId="18" xfId="0" applyFont="1" applyFill="1" applyBorder="1" applyAlignment="1">
      <alignment horizontal="center"/>
    </xf>
    <xf numFmtId="0" fontId="0" fillId="11" borderId="58" xfId="0" applyFill="1" applyBorder="1" applyAlignment="1">
      <alignment horizontal="center" vertical="center" wrapText="1"/>
    </xf>
    <xf numFmtId="0" fontId="0" fillId="13" borderId="0" xfId="0" applyFill="1" applyBorder="1" applyAlignment="1">
      <alignment horizontal="center"/>
    </xf>
    <xf numFmtId="0" fontId="0" fillId="13" borderId="15" xfId="0" applyFill="1" applyBorder="1" applyAlignment="1">
      <alignment horizontal="center"/>
    </xf>
    <xf numFmtId="0" fontId="0" fillId="12" borderId="19"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15" xfId="0" applyFill="1" applyBorder="1" applyAlignment="1">
      <alignment horizontal="center" vertical="center" wrapText="1"/>
    </xf>
    <xf numFmtId="0" fontId="0" fillId="11" borderId="56" xfId="0" applyFill="1" applyBorder="1" applyAlignment="1">
      <alignment horizontal="center" vertical="center" wrapText="1"/>
    </xf>
    <xf numFmtId="0" fontId="8" fillId="26" borderId="14" xfId="0" applyFont="1" applyFill="1" applyBorder="1" applyAlignment="1">
      <alignment horizontal="center"/>
    </xf>
    <xf numFmtId="0" fontId="8" fillId="25" borderId="14" xfId="0" applyFont="1" applyFill="1" applyBorder="1" applyAlignment="1">
      <alignment horizontal="center"/>
    </xf>
    <xf numFmtId="0" fontId="0" fillId="0" borderId="43"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11" fillId="9" borderId="75" xfId="0" applyFont="1" applyFill="1" applyBorder="1" applyAlignment="1">
      <alignment horizontal="center" vertical="center"/>
    </xf>
    <xf numFmtId="0" fontId="11" fillId="9" borderId="46" xfId="0" applyFont="1" applyFill="1" applyBorder="1" applyAlignment="1">
      <alignment horizontal="center" vertical="center"/>
    </xf>
    <xf numFmtId="0" fontId="11" fillId="9" borderId="31" xfId="0" applyFont="1" applyFill="1" applyBorder="1" applyAlignment="1">
      <alignment horizontal="center" vertical="center"/>
    </xf>
    <xf numFmtId="0" fontId="4" fillId="20" borderId="43" xfId="0" applyFont="1" applyFill="1" applyBorder="1" applyAlignment="1">
      <alignment horizontal="center"/>
    </xf>
    <xf numFmtId="0" fontId="4" fillId="20" borderId="44" xfId="0" applyFont="1" applyFill="1" applyBorder="1" applyAlignment="1">
      <alignment horizontal="center"/>
    </xf>
    <xf numFmtId="0" fontId="4" fillId="20" borderId="45" xfId="0" applyFont="1" applyFill="1" applyBorder="1" applyAlignment="1">
      <alignment horizontal="center"/>
    </xf>
    <xf numFmtId="0" fontId="0" fillId="0" borderId="76" xfId="0" applyBorder="1" applyAlignment="1">
      <alignment horizontal="center" vertical="top" wrapText="1"/>
    </xf>
    <xf numFmtId="0" fontId="0" fillId="0" borderId="14" xfId="0" applyBorder="1" applyAlignment="1">
      <alignment horizontal="center" vertical="top" wrapText="1"/>
    </xf>
    <xf numFmtId="0" fontId="0" fillId="0" borderId="43" xfId="0" applyBorder="1" applyAlignment="1">
      <alignment horizontal="left" vertical="center"/>
    </xf>
    <xf numFmtId="0" fontId="0" fillId="0" borderId="44" xfId="0" applyBorder="1" applyAlignment="1">
      <alignment horizontal="left" vertical="center"/>
    </xf>
    <xf numFmtId="0" fontId="0" fillId="0" borderId="45" xfId="0" applyBorder="1" applyAlignment="1">
      <alignment horizontal="left" vertical="center"/>
    </xf>
    <xf numFmtId="0" fontId="7" fillId="20" borderId="43" xfId="0" applyFont="1" applyFill="1" applyBorder="1" applyAlignment="1">
      <alignment horizontal="center"/>
    </xf>
    <xf numFmtId="0" fontId="7" fillId="20" borderId="44" xfId="0" applyFont="1" applyFill="1" applyBorder="1" applyAlignment="1">
      <alignment horizontal="center"/>
    </xf>
    <xf numFmtId="0" fontId="7" fillId="20" borderId="45" xfId="0" applyFont="1" applyFill="1" applyBorder="1" applyAlignment="1">
      <alignment horizontal="center"/>
    </xf>
    <xf numFmtId="0" fontId="0" fillId="0" borderId="72" xfId="0" applyBorder="1" applyAlignment="1">
      <alignment horizontal="left"/>
    </xf>
    <xf numFmtId="0" fontId="0" fillId="0" borderId="73" xfId="0" applyBorder="1" applyAlignment="1">
      <alignment horizontal="left"/>
    </xf>
    <xf numFmtId="0" fontId="0" fillId="0" borderId="74" xfId="0" applyBorder="1" applyAlignment="1">
      <alignment horizontal="left"/>
    </xf>
    <xf numFmtId="0" fontId="11" fillId="9" borderId="9" xfId="0" applyFont="1" applyFill="1" applyBorder="1" applyAlignment="1">
      <alignment horizontal="center" vertical="center"/>
    </xf>
    <xf numFmtId="0" fontId="11" fillId="9" borderId="26" xfId="0" applyFont="1" applyFill="1" applyBorder="1" applyAlignment="1">
      <alignment horizontal="center" vertical="center"/>
    </xf>
    <xf numFmtId="0" fontId="11" fillId="9" borderId="23" xfId="0" applyFont="1" applyFill="1" applyBorder="1" applyAlignment="1">
      <alignment horizontal="center" vertical="center"/>
    </xf>
    <xf numFmtId="0" fontId="4" fillId="21" borderId="75" xfId="0" applyFont="1" applyFill="1" applyBorder="1" applyAlignment="1">
      <alignment horizontal="center"/>
    </xf>
    <xf numFmtId="0" fontId="4" fillId="21" borderId="46" xfId="0" applyFont="1" applyFill="1" applyBorder="1" applyAlignment="1">
      <alignment horizontal="center"/>
    </xf>
    <xf numFmtId="0" fontId="4" fillId="21" borderId="31" xfId="0" applyFont="1" applyFill="1" applyBorder="1" applyAlignment="1">
      <alignment horizontal="center"/>
    </xf>
    <xf numFmtId="0" fontId="2" fillId="0" borderId="76" xfId="0" applyFont="1" applyBorder="1" applyAlignment="1">
      <alignment horizontal="center" vertical="center" textRotation="90"/>
    </xf>
    <xf numFmtId="0" fontId="15" fillId="21" borderId="75" xfId="0" applyFont="1" applyFill="1" applyBorder="1" applyAlignment="1">
      <alignment horizontal="center"/>
    </xf>
    <xf numFmtId="0" fontId="15" fillId="21" borderId="46" xfId="0" applyFont="1" applyFill="1" applyBorder="1" applyAlignment="1">
      <alignment horizontal="center"/>
    </xf>
    <xf numFmtId="0" fontId="15" fillId="21" borderId="31" xfId="0" applyFont="1" applyFill="1" applyBorder="1" applyAlignment="1">
      <alignment horizontal="center"/>
    </xf>
    <xf numFmtId="0" fontId="0" fillId="0" borderId="44" xfId="0" applyBorder="1" applyAlignment="1">
      <alignment horizontal="left" vertical="top"/>
    </xf>
    <xf numFmtId="0" fontId="0" fillId="0" borderId="45" xfId="0" applyBorder="1" applyAlignment="1">
      <alignment horizontal="left" vertical="top"/>
    </xf>
    <xf numFmtId="0" fontId="7" fillId="24" borderId="43" xfId="0" applyFont="1" applyFill="1" applyBorder="1" applyAlignment="1">
      <alignment horizontal="center"/>
    </xf>
    <xf numFmtId="0" fontId="7" fillId="24" borderId="44" xfId="0" applyFont="1" applyFill="1" applyBorder="1" applyAlignment="1">
      <alignment horizontal="center"/>
    </xf>
    <xf numFmtId="0" fontId="7" fillId="24" borderId="45" xfId="0" applyFont="1" applyFill="1" applyBorder="1" applyAlignment="1">
      <alignment horizontal="center"/>
    </xf>
    <xf numFmtId="0" fontId="2" fillId="0" borderId="43" xfId="0" applyFont="1" applyBorder="1" applyAlignment="1">
      <alignment horizontal="left" vertical="top"/>
    </xf>
    <xf numFmtId="0" fontId="2" fillId="0" borderId="44" xfId="0" applyFont="1" applyBorder="1" applyAlignment="1">
      <alignment horizontal="left" vertical="top"/>
    </xf>
    <xf numFmtId="0" fontId="2" fillId="0" borderId="45" xfId="0" applyFont="1" applyBorder="1" applyAlignment="1">
      <alignment horizontal="left" vertical="top"/>
    </xf>
    <xf numFmtId="0" fontId="0" fillId="0" borderId="72" xfId="0" applyBorder="1" applyAlignment="1">
      <alignment horizontal="left" vertical="top"/>
    </xf>
    <xf numFmtId="0" fontId="0" fillId="0" borderId="73" xfId="0" applyBorder="1" applyAlignment="1">
      <alignment horizontal="left" vertical="top"/>
    </xf>
    <xf numFmtId="0" fontId="0" fillId="0" borderId="74" xfId="0" applyBorder="1" applyAlignment="1">
      <alignment horizontal="left" vertical="top"/>
    </xf>
    <xf numFmtId="0" fontId="4" fillId="24" borderId="46" xfId="0" applyFont="1" applyFill="1" applyBorder="1" applyAlignment="1">
      <alignment horizontal="center"/>
    </xf>
    <xf numFmtId="0" fontId="4" fillId="24" borderId="31" xfId="0" applyFont="1" applyFill="1" applyBorder="1" applyAlignment="1">
      <alignment horizontal="center"/>
    </xf>
    <xf numFmtId="0" fontId="4" fillId="24" borderId="46" xfId="0" applyFont="1" applyFill="1" applyBorder="1" applyAlignment="1">
      <alignment horizontal="center" vertical="center" wrapText="1"/>
    </xf>
    <xf numFmtId="0" fontId="4" fillId="24" borderId="31" xfId="0" applyFont="1" applyFill="1" applyBorder="1" applyAlignment="1">
      <alignment horizontal="center" vertical="center" wrapText="1"/>
    </xf>
    <xf numFmtId="0" fontId="18" fillId="0" borderId="76" xfId="0" applyFont="1" applyBorder="1" applyAlignment="1">
      <alignment horizontal="center" vertical="center" textRotation="90"/>
    </xf>
    <xf numFmtId="0" fontId="18" fillId="0" borderId="13" xfId="0" applyFont="1" applyBorder="1" applyAlignment="1">
      <alignment horizontal="center" vertical="center" textRotation="90"/>
    </xf>
    <xf numFmtId="0" fontId="18" fillId="0" borderId="14" xfId="0" applyFont="1" applyBorder="1" applyAlignment="1">
      <alignment horizontal="center" vertical="center" textRotation="90"/>
    </xf>
    <xf numFmtId="0" fontId="4" fillId="24" borderId="43" xfId="0" applyFont="1" applyFill="1" applyBorder="1" applyAlignment="1">
      <alignment horizontal="center" vertical="center" wrapText="1"/>
    </xf>
    <xf numFmtId="0" fontId="4" fillId="24" borderId="44" xfId="0" applyFont="1" applyFill="1" applyBorder="1" applyAlignment="1">
      <alignment horizontal="center" vertical="center" wrapText="1"/>
    </xf>
    <xf numFmtId="0" fontId="4" fillId="24" borderId="45" xfId="0" applyFont="1" applyFill="1"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16" fillId="23" borderId="20" xfId="0" applyFont="1" applyFill="1" applyBorder="1" applyAlignment="1">
      <alignment horizontal="center" vertical="center" wrapText="1"/>
    </xf>
    <xf numFmtId="0" fontId="17" fillId="23" borderId="21" xfId="0" applyFont="1" applyFill="1" applyBorder="1" applyAlignment="1">
      <alignment horizontal="center" vertical="center" wrapText="1"/>
    </xf>
    <xf numFmtId="0" fontId="16" fillId="23" borderId="21" xfId="0" applyFont="1" applyFill="1" applyBorder="1" applyAlignment="1">
      <alignment horizontal="center" vertical="center" wrapText="1"/>
    </xf>
    <xf numFmtId="0" fontId="0" fillId="0" borderId="43" xfId="0" applyBorder="1" applyAlignment="1">
      <alignment horizontal="center" vertical="top" wrapText="1"/>
    </xf>
    <xf numFmtId="0" fontId="0" fillId="0" borderId="44" xfId="0" applyBorder="1" applyAlignment="1">
      <alignment horizontal="center" vertical="top" wrapText="1"/>
    </xf>
    <xf numFmtId="0" fontId="0" fillId="0" borderId="45" xfId="0" applyBorder="1" applyAlignment="1">
      <alignment horizontal="center" vertical="top" wrapText="1"/>
    </xf>
  </cellXfs>
  <cellStyles count="5">
    <cellStyle name="Comma" xfId="2" builtinId="3"/>
    <cellStyle name="Currency" xfId="4" builtinId="4"/>
    <cellStyle name="Normal" xfId="0" builtinId="0"/>
    <cellStyle name="Normal 2" xfId="3"/>
    <cellStyle name="Percent" xfId="1" builtinId="5"/>
  </cellStyles>
  <dxfs count="20">
    <dxf>
      <fill>
        <patternFill>
          <bgColor rgb="FFFFFFCC"/>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9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
      <fill>
        <patternFill>
          <bgColor rgb="FFFFFF66"/>
        </patternFill>
      </fill>
    </dxf>
    <dxf>
      <fill>
        <patternFill>
          <bgColor theme="6" tint="0.39994506668294322"/>
        </patternFill>
      </fill>
    </dxf>
    <dxf>
      <fill>
        <patternFill>
          <bgColor theme="5" tint="0.39994506668294322"/>
        </patternFill>
      </fill>
    </dxf>
    <dxf>
      <fill>
        <patternFill>
          <bgColor theme="5" tint="0.39994506668294322"/>
        </patternFill>
      </fill>
    </dxf>
    <dxf>
      <fill>
        <patternFill>
          <bgColor theme="6" tint="0.39994506668294322"/>
        </patternFill>
      </fill>
    </dxf>
    <dxf>
      <fill>
        <patternFill>
          <bgColor theme="6" tint="0.39994506668294322"/>
        </patternFill>
      </fill>
    </dxf>
    <dxf>
      <fill>
        <patternFill>
          <bgColor theme="5"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FFFF99"/>
      <color rgb="FFEDDA4D"/>
      <color rgb="FFFFFFCC"/>
      <color rgb="FFECF94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P19"/>
  <sheetViews>
    <sheetView workbookViewId="0">
      <selection activeCell="O11" sqref="O11"/>
    </sheetView>
  </sheetViews>
  <sheetFormatPr defaultRowHeight="15" x14ac:dyDescent="0.25"/>
  <cols>
    <col min="1" max="1" width="3.7109375" bestFit="1" customWidth="1"/>
    <col min="2" max="2" width="18.5703125" bestFit="1" customWidth="1"/>
    <col min="3" max="3" width="6.5703125" bestFit="1" customWidth="1"/>
    <col min="4" max="4" width="12.28515625" bestFit="1" customWidth="1"/>
    <col min="5" max="5" width="6.5703125" bestFit="1" customWidth="1"/>
    <col min="6" max="6" width="12.28515625" bestFit="1" customWidth="1"/>
    <col min="7" max="7" width="6.5703125" bestFit="1" customWidth="1"/>
    <col min="8" max="8" width="15.140625" bestFit="1" customWidth="1"/>
    <col min="9" max="9" width="9.42578125" bestFit="1" customWidth="1"/>
    <col min="10" max="10" width="15.140625" bestFit="1" customWidth="1"/>
  </cols>
  <sheetData>
    <row r="1" spans="1:68" ht="21" x14ac:dyDescent="0.35">
      <c r="A1" s="331" t="s">
        <v>21</v>
      </c>
      <c r="B1" s="332"/>
      <c r="C1" s="332"/>
      <c r="D1" s="332"/>
      <c r="E1" s="332"/>
      <c r="F1" s="332"/>
      <c r="G1" s="332"/>
      <c r="H1" s="332"/>
      <c r="I1" s="332"/>
      <c r="J1" s="333"/>
    </row>
    <row r="2" spans="1:68" x14ac:dyDescent="0.25">
      <c r="A2" s="334" t="s">
        <v>22</v>
      </c>
      <c r="B2" s="335"/>
      <c r="C2" s="326">
        <v>2012</v>
      </c>
      <c r="D2" s="327"/>
      <c r="E2" s="326">
        <v>2002</v>
      </c>
      <c r="F2" s="327"/>
      <c r="G2" s="328" t="s">
        <v>16</v>
      </c>
      <c r="H2" s="327"/>
      <c r="I2" s="342" t="s">
        <v>16</v>
      </c>
      <c r="J2" s="327"/>
      <c r="K2" s="344"/>
      <c r="L2" s="344"/>
      <c r="M2" s="344"/>
      <c r="N2" s="344"/>
    </row>
    <row r="3" spans="1:68" ht="15" customHeight="1" x14ac:dyDescent="0.25">
      <c r="A3" s="336"/>
      <c r="B3" s="335"/>
      <c r="C3" s="339" t="s">
        <v>15</v>
      </c>
      <c r="D3" s="340"/>
      <c r="E3" s="340"/>
      <c r="F3" s="340"/>
      <c r="G3" s="340"/>
      <c r="H3" s="340"/>
      <c r="I3" s="340"/>
      <c r="J3" s="341"/>
      <c r="K3" s="343"/>
      <c r="L3" s="343"/>
      <c r="M3" s="343"/>
      <c r="N3" s="343"/>
      <c r="O3" s="343"/>
      <c r="P3" s="343"/>
      <c r="Q3" s="343"/>
      <c r="R3" s="343"/>
    </row>
    <row r="4" spans="1:68" s="1" customFormat="1" ht="96.75" thickBot="1" x14ac:dyDescent="0.3">
      <c r="A4" s="337"/>
      <c r="B4" s="338"/>
      <c r="C4" s="20" t="s">
        <v>1</v>
      </c>
      <c r="D4" s="21" t="s">
        <v>2</v>
      </c>
      <c r="E4" s="20" t="s">
        <v>1</v>
      </c>
      <c r="F4" s="21" t="s">
        <v>2</v>
      </c>
      <c r="G4" s="20" t="s">
        <v>18</v>
      </c>
      <c r="H4" s="21" t="s">
        <v>17</v>
      </c>
      <c r="I4" s="22" t="s">
        <v>19</v>
      </c>
      <c r="J4" s="21" t="s">
        <v>20</v>
      </c>
      <c r="K4" s="2"/>
      <c r="L4" s="2"/>
      <c r="M4" s="2"/>
      <c r="N4" s="2"/>
      <c r="O4" s="2"/>
      <c r="P4" s="2"/>
      <c r="Q4" s="2"/>
      <c r="R4" s="2"/>
      <c r="S4" s="2"/>
      <c r="T4" s="2"/>
      <c r="U4" s="2"/>
      <c r="V4" s="2"/>
      <c r="W4" s="2"/>
      <c r="X4" s="2"/>
      <c r="Y4" s="2"/>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spans="1:68" x14ac:dyDescent="0.25">
      <c r="A5" s="329" t="s">
        <v>23</v>
      </c>
      <c r="B5" s="15" t="s">
        <v>0</v>
      </c>
      <c r="C5" s="16">
        <v>36241</v>
      </c>
      <c r="D5" s="17">
        <v>343842</v>
      </c>
      <c r="E5" s="16">
        <v>32972</v>
      </c>
      <c r="F5" s="17">
        <v>300636</v>
      </c>
      <c r="G5" s="16">
        <f>C5-E5</f>
        <v>3269</v>
      </c>
      <c r="H5" s="17">
        <f>D5-F5</f>
        <v>43206</v>
      </c>
      <c r="I5" s="18">
        <f>G5/E5</f>
        <v>9.9144728860851628E-2</v>
      </c>
      <c r="J5" s="19">
        <f>H5/F5</f>
        <v>0.14371532351415001</v>
      </c>
      <c r="K5" s="4"/>
      <c r="L5" s="4"/>
    </row>
    <row r="6" spans="1:68" x14ac:dyDescent="0.25">
      <c r="A6" s="329"/>
      <c r="B6" s="23"/>
      <c r="C6" s="24"/>
      <c r="D6" s="25"/>
      <c r="E6" s="24"/>
      <c r="F6" s="25"/>
      <c r="G6" s="24"/>
      <c r="H6" s="25"/>
      <c r="I6" s="26"/>
      <c r="J6" s="25"/>
      <c r="K6" s="4"/>
      <c r="L6" s="4"/>
    </row>
    <row r="7" spans="1:68" x14ac:dyDescent="0.25">
      <c r="A7" s="329"/>
      <c r="B7" s="8" t="s">
        <v>3</v>
      </c>
      <c r="C7" s="5">
        <v>151</v>
      </c>
      <c r="D7" s="6">
        <v>1215</v>
      </c>
      <c r="E7" s="5">
        <v>161</v>
      </c>
      <c r="F7" s="6">
        <v>1051</v>
      </c>
      <c r="G7" s="5">
        <f t="shared" ref="G7:G17" si="0">C7-E7</f>
        <v>-10</v>
      </c>
      <c r="H7" s="6">
        <f t="shared" ref="H7:H17" si="1">D7-F7</f>
        <v>164</v>
      </c>
      <c r="I7" s="7">
        <f t="shared" ref="I7:I17" si="2">G7/E7</f>
        <v>-6.2111801242236024E-2</v>
      </c>
      <c r="J7" s="9">
        <f t="shared" ref="J7:J17" si="3">H7/F7</f>
        <v>0.15604186489058039</v>
      </c>
      <c r="K7" s="4"/>
      <c r="L7" s="4"/>
    </row>
    <row r="8" spans="1:68" x14ac:dyDescent="0.25">
      <c r="A8" s="329"/>
      <c r="B8" s="8" t="s">
        <v>4</v>
      </c>
      <c r="C8" s="5">
        <v>2413</v>
      </c>
      <c r="D8" s="6">
        <v>29168</v>
      </c>
      <c r="E8" s="5">
        <v>2510</v>
      </c>
      <c r="F8" s="6">
        <v>27710</v>
      </c>
      <c r="G8" s="5">
        <f t="shared" si="0"/>
        <v>-97</v>
      </c>
      <c r="H8" s="6">
        <f t="shared" si="1"/>
        <v>1458</v>
      </c>
      <c r="I8" s="7">
        <f t="shared" si="2"/>
        <v>-3.8645418326693229E-2</v>
      </c>
      <c r="J8" s="9">
        <f t="shared" si="3"/>
        <v>5.2616383976903644E-2</v>
      </c>
      <c r="K8" s="4"/>
      <c r="L8" s="4"/>
    </row>
    <row r="9" spans="1:68" x14ac:dyDescent="0.25">
      <c r="A9" s="329"/>
      <c r="B9" s="8" t="s">
        <v>5</v>
      </c>
      <c r="C9" s="5">
        <v>152</v>
      </c>
      <c r="D9" s="6">
        <v>723</v>
      </c>
      <c r="E9" s="5">
        <v>165</v>
      </c>
      <c r="F9" s="6">
        <v>736</v>
      </c>
      <c r="G9" s="5">
        <f t="shared" si="0"/>
        <v>-13</v>
      </c>
      <c r="H9" s="6">
        <f t="shared" si="1"/>
        <v>-13</v>
      </c>
      <c r="I9" s="7">
        <f t="shared" si="2"/>
        <v>-7.8787878787878782E-2</v>
      </c>
      <c r="J9" s="9">
        <f t="shared" si="3"/>
        <v>-1.7663043478260868E-2</v>
      </c>
      <c r="K9" s="4"/>
      <c r="L9" s="4"/>
    </row>
    <row r="10" spans="1:68" x14ac:dyDescent="0.25">
      <c r="A10" s="329"/>
      <c r="B10" s="8" t="s">
        <v>6</v>
      </c>
      <c r="C10" s="5">
        <v>254</v>
      </c>
      <c r="D10" s="6">
        <v>2205</v>
      </c>
      <c r="E10" s="5">
        <v>280</v>
      </c>
      <c r="F10" s="6">
        <v>2120</v>
      </c>
      <c r="G10" s="5">
        <f t="shared" si="0"/>
        <v>-26</v>
      </c>
      <c r="H10" s="6">
        <f t="shared" si="1"/>
        <v>85</v>
      </c>
      <c r="I10" s="7">
        <f t="shared" si="2"/>
        <v>-9.285714285714286E-2</v>
      </c>
      <c r="J10" s="9">
        <f t="shared" si="3"/>
        <v>4.0094339622641507E-2</v>
      </c>
      <c r="K10" s="4"/>
      <c r="L10" s="4"/>
    </row>
    <row r="11" spans="1:68" x14ac:dyDescent="0.25">
      <c r="A11" s="329"/>
      <c r="B11" s="8" t="s">
        <v>7</v>
      </c>
      <c r="C11" s="5">
        <v>543</v>
      </c>
      <c r="D11" s="6">
        <v>5361</v>
      </c>
      <c r="E11" s="5">
        <v>517</v>
      </c>
      <c r="F11" s="6">
        <v>5009</v>
      </c>
      <c r="G11" s="5">
        <f t="shared" si="0"/>
        <v>26</v>
      </c>
      <c r="H11" s="6">
        <f t="shared" si="1"/>
        <v>352</v>
      </c>
      <c r="I11" s="7">
        <f t="shared" si="2"/>
        <v>5.0290135396518373E-2</v>
      </c>
      <c r="J11" s="9">
        <f t="shared" si="3"/>
        <v>7.0273507686164902E-2</v>
      </c>
      <c r="K11" s="4"/>
      <c r="L11" s="4"/>
    </row>
    <row r="12" spans="1:68" x14ac:dyDescent="0.25">
      <c r="A12" s="329"/>
      <c r="B12" s="8" t="s">
        <v>8</v>
      </c>
      <c r="C12" s="5">
        <v>55</v>
      </c>
      <c r="D12" s="6">
        <v>157</v>
      </c>
      <c r="E12" s="5">
        <v>56</v>
      </c>
      <c r="F12" s="6">
        <v>158</v>
      </c>
      <c r="G12" s="5">
        <f t="shared" si="0"/>
        <v>-1</v>
      </c>
      <c r="H12" s="6">
        <f t="shared" si="1"/>
        <v>-1</v>
      </c>
      <c r="I12" s="7">
        <f t="shared" si="2"/>
        <v>-1.7857142857142856E-2</v>
      </c>
      <c r="J12" s="9">
        <f t="shared" si="3"/>
        <v>-6.3291139240506328E-3</v>
      </c>
      <c r="K12" s="4"/>
      <c r="L12" s="4"/>
    </row>
    <row r="13" spans="1:68" x14ac:dyDescent="0.25">
      <c r="A13" s="329"/>
      <c r="B13" s="8" t="s">
        <v>9</v>
      </c>
      <c r="C13" s="5">
        <v>65</v>
      </c>
      <c r="D13" s="6">
        <v>355</v>
      </c>
      <c r="E13" s="5">
        <v>70</v>
      </c>
      <c r="F13" s="6">
        <v>392</v>
      </c>
      <c r="G13" s="5">
        <f t="shared" si="0"/>
        <v>-5</v>
      </c>
      <c r="H13" s="6">
        <f t="shared" si="1"/>
        <v>-37</v>
      </c>
      <c r="I13" s="7">
        <f t="shared" si="2"/>
        <v>-7.1428571428571425E-2</v>
      </c>
      <c r="J13" s="9">
        <f t="shared" si="3"/>
        <v>-9.438775510204081E-2</v>
      </c>
      <c r="K13" s="4"/>
      <c r="L13" s="4"/>
    </row>
    <row r="14" spans="1:68" x14ac:dyDescent="0.25">
      <c r="A14" s="329"/>
      <c r="B14" s="8" t="s">
        <v>10</v>
      </c>
      <c r="C14" s="5">
        <v>138</v>
      </c>
      <c r="D14" s="6">
        <v>857</v>
      </c>
      <c r="E14" s="5">
        <v>146</v>
      </c>
      <c r="F14" s="6">
        <v>778</v>
      </c>
      <c r="G14" s="5">
        <f t="shared" si="0"/>
        <v>-8</v>
      </c>
      <c r="H14" s="6">
        <f t="shared" si="1"/>
        <v>79</v>
      </c>
      <c r="I14" s="7">
        <f t="shared" si="2"/>
        <v>-5.4794520547945202E-2</v>
      </c>
      <c r="J14" s="9">
        <f t="shared" si="3"/>
        <v>0.10154241645244216</v>
      </c>
      <c r="K14" s="4"/>
      <c r="L14" s="4"/>
    </row>
    <row r="15" spans="1:68" x14ac:dyDescent="0.25">
      <c r="A15" s="329"/>
      <c r="B15" s="8" t="s">
        <v>11</v>
      </c>
      <c r="C15" s="5">
        <v>176</v>
      </c>
      <c r="D15" s="6">
        <v>1363</v>
      </c>
      <c r="E15" s="5">
        <v>189</v>
      </c>
      <c r="F15" s="6">
        <v>1330</v>
      </c>
      <c r="G15" s="5">
        <f t="shared" si="0"/>
        <v>-13</v>
      </c>
      <c r="H15" s="6">
        <f t="shared" si="1"/>
        <v>33</v>
      </c>
      <c r="I15" s="7">
        <f t="shared" si="2"/>
        <v>-6.8783068783068779E-2</v>
      </c>
      <c r="J15" s="9">
        <f t="shared" si="3"/>
        <v>2.4812030075187969E-2</v>
      </c>
      <c r="K15" s="4"/>
      <c r="L15" s="4"/>
    </row>
    <row r="16" spans="1:68" x14ac:dyDescent="0.25">
      <c r="A16" s="329"/>
      <c r="B16" s="8" t="s">
        <v>12</v>
      </c>
      <c r="C16" s="5">
        <v>195</v>
      </c>
      <c r="D16" s="6">
        <v>1073</v>
      </c>
      <c r="E16" s="5">
        <v>197</v>
      </c>
      <c r="F16" s="6">
        <v>1053</v>
      </c>
      <c r="G16" s="5">
        <f t="shared" si="0"/>
        <v>-2</v>
      </c>
      <c r="H16" s="6">
        <f t="shared" si="1"/>
        <v>20</v>
      </c>
      <c r="I16" s="7">
        <f t="shared" si="2"/>
        <v>-1.015228426395939E-2</v>
      </c>
      <c r="J16" s="9">
        <f t="shared" si="3"/>
        <v>1.8993352326685659E-2</v>
      </c>
      <c r="K16" s="4"/>
      <c r="L16" s="4"/>
    </row>
    <row r="17" spans="1:12" x14ac:dyDescent="0.25">
      <c r="A17" s="329"/>
      <c r="B17" s="8" t="s">
        <v>13</v>
      </c>
      <c r="C17" s="5">
        <v>193</v>
      </c>
      <c r="D17" s="6">
        <v>1578</v>
      </c>
      <c r="E17" s="5">
        <v>216</v>
      </c>
      <c r="F17" s="6">
        <v>1537</v>
      </c>
      <c r="G17" s="5">
        <f t="shared" si="0"/>
        <v>-23</v>
      </c>
      <c r="H17" s="6">
        <f t="shared" si="1"/>
        <v>41</v>
      </c>
      <c r="I17" s="7">
        <f t="shared" si="2"/>
        <v>-0.10648148148148148</v>
      </c>
      <c r="J17" s="9">
        <f t="shared" si="3"/>
        <v>2.6675341574495772E-2</v>
      </c>
      <c r="K17" s="4"/>
      <c r="L17" s="4"/>
    </row>
    <row r="18" spans="1:12" x14ac:dyDescent="0.25">
      <c r="A18" s="329"/>
      <c r="B18" s="23"/>
      <c r="C18" s="24"/>
      <c r="D18" s="25"/>
      <c r="E18" s="24"/>
      <c r="F18" s="25"/>
      <c r="G18" s="24"/>
      <c r="H18" s="25"/>
      <c r="I18" s="26"/>
      <c r="J18" s="25"/>
      <c r="K18" s="4"/>
      <c r="L18" s="4"/>
    </row>
    <row r="19" spans="1:12" ht="15.75" thickBot="1" x14ac:dyDescent="0.3">
      <c r="A19" s="330"/>
      <c r="B19" s="10" t="s">
        <v>14</v>
      </c>
      <c r="C19" s="11">
        <f>SUM(C7:C17)</f>
        <v>4335</v>
      </c>
      <c r="D19" s="12">
        <f>SUM(D7:D17)</f>
        <v>44055</v>
      </c>
      <c r="E19" s="11">
        <f>SUM(E7:E17)</f>
        <v>4507</v>
      </c>
      <c r="F19" s="12">
        <f>SUM(F7:F17)</f>
        <v>41874</v>
      </c>
      <c r="G19" s="11">
        <f>C19-E19</f>
        <v>-172</v>
      </c>
      <c r="H19" s="12">
        <f>D19-F19</f>
        <v>2181</v>
      </c>
      <c r="I19" s="13">
        <f>G19/E19</f>
        <v>-3.816285777679166E-2</v>
      </c>
      <c r="J19" s="14">
        <f>H19/F19</f>
        <v>5.2084825906290301E-2</v>
      </c>
      <c r="K19" s="4"/>
      <c r="L19" s="4"/>
    </row>
  </sheetData>
  <mergeCells count="14">
    <mergeCell ref="O3:P3"/>
    <mergeCell ref="Q3:R3"/>
    <mergeCell ref="K3:L3"/>
    <mergeCell ref="M3:N3"/>
    <mergeCell ref="M2:N2"/>
    <mergeCell ref="K2:L2"/>
    <mergeCell ref="C2:D2"/>
    <mergeCell ref="G2:H2"/>
    <mergeCell ref="E2:F2"/>
    <mergeCell ref="A5:A19"/>
    <mergeCell ref="A1:J1"/>
    <mergeCell ref="A2:B4"/>
    <mergeCell ref="C3:J3"/>
    <mergeCell ref="I2:J2"/>
  </mergeCells>
  <conditionalFormatting sqref="G5:J19">
    <cfRule type="cellIs" dxfId="19" priority="1" operator="lessThan">
      <formula>0</formula>
    </cfRule>
    <cfRule type="cellIs" dxfId="18" priority="2" operator="greaterThan">
      <formula>0</formula>
    </cfRule>
  </conditionalFormatting>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145"/>
  <sheetViews>
    <sheetView workbookViewId="0">
      <selection activeCell="J13" sqref="J13"/>
    </sheetView>
  </sheetViews>
  <sheetFormatPr defaultRowHeight="15" x14ac:dyDescent="0.25"/>
  <cols>
    <col min="1" max="1" width="3.7109375" bestFit="1" customWidth="1"/>
    <col min="2" max="2" width="18.5703125" bestFit="1" customWidth="1"/>
    <col min="3" max="6" width="9.42578125" bestFit="1" customWidth="1"/>
    <col min="7" max="7" width="9" bestFit="1" customWidth="1"/>
    <col min="8" max="11" width="6.5703125" bestFit="1" customWidth="1"/>
  </cols>
  <sheetData>
    <row r="1" spans="1:4" ht="21" x14ac:dyDescent="0.35">
      <c r="A1" s="423" t="s">
        <v>381</v>
      </c>
      <c r="B1" s="434"/>
      <c r="C1" s="434"/>
      <c r="D1" s="435"/>
    </row>
    <row r="2" spans="1:4" ht="95.25" thickBot="1" x14ac:dyDescent="0.3">
      <c r="A2" s="418" t="s">
        <v>380</v>
      </c>
      <c r="B2" s="419"/>
      <c r="C2" s="20" t="s">
        <v>378</v>
      </c>
      <c r="D2" s="75" t="s">
        <v>379</v>
      </c>
    </row>
    <row r="3" spans="1:4" x14ac:dyDescent="0.25">
      <c r="A3" s="329" t="s">
        <v>23</v>
      </c>
      <c r="B3" s="53" t="s">
        <v>0</v>
      </c>
      <c r="C3" s="88">
        <v>207</v>
      </c>
      <c r="D3" s="106">
        <v>1136</v>
      </c>
    </row>
    <row r="4" spans="1:4" x14ac:dyDescent="0.25">
      <c r="A4" s="329"/>
      <c r="B4" s="80"/>
      <c r="C4" s="92"/>
      <c r="D4" s="94"/>
    </row>
    <row r="5" spans="1:4" x14ac:dyDescent="0.25">
      <c r="A5" s="329"/>
      <c r="B5" s="81" t="s">
        <v>3</v>
      </c>
      <c r="C5" s="96">
        <v>0</v>
      </c>
      <c r="D5" s="98">
        <v>6</v>
      </c>
    </row>
    <row r="6" spans="1:4" x14ac:dyDescent="0.25">
      <c r="A6" s="329"/>
      <c r="B6" s="81" t="s">
        <v>4</v>
      </c>
      <c r="C6" s="96">
        <v>17</v>
      </c>
      <c r="D6" s="98">
        <v>44</v>
      </c>
    </row>
    <row r="7" spans="1:4" x14ac:dyDescent="0.25">
      <c r="A7" s="329"/>
      <c r="B7" s="81" t="s">
        <v>5</v>
      </c>
      <c r="C7" s="96">
        <v>2</v>
      </c>
      <c r="D7" s="98">
        <v>21</v>
      </c>
    </row>
    <row r="8" spans="1:4" x14ac:dyDescent="0.25">
      <c r="A8" s="329"/>
      <c r="B8" s="81" t="s">
        <v>6</v>
      </c>
      <c r="C8" s="96">
        <v>7</v>
      </c>
      <c r="D8" s="98">
        <v>24</v>
      </c>
    </row>
    <row r="9" spans="1:4" x14ac:dyDescent="0.25">
      <c r="A9" s="329"/>
      <c r="B9" s="81" t="s">
        <v>7</v>
      </c>
      <c r="C9" s="96">
        <v>2</v>
      </c>
      <c r="D9" s="98">
        <v>9</v>
      </c>
    </row>
    <row r="10" spans="1:4" x14ac:dyDescent="0.25">
      <c r="A10" s="329"/>
      <c r="B10" s="81" t="s">
        <v>8</v>
      </c>
      <c r="C10" s="96">
        <v>1</v>
      </c>
      <c r="D10" s="98">
        <v>3</v>
      </c>
    </row>
    <row r="11" spans="1:4" x14ac:dyDescent="0.25">
      <c r="A11" s="329"/>
      <c r="B11" s="81" t="s">
        <v>9</v>
      </c>
      <c r="C11" s="96">
        <v>0</v>
      </c>
      <c r="D11" s="98">
        <v>0</v>
      </c>
    </row>
    <row r="12" spans="1:4" x14ac:dyDescent="0.25">
      <c r="A12" s="329"/>
      <c r="B12" s="81" t="s">
        <v>10</v>
      </c>
      <c r="C12" s="96">
        <v>0</v>
      </c>
      <c r="D12" s="98">
        <v>4</v>
      </c>
    </row>
    <row r="13" spans="1:4" x14ac:dyDescent="0.25">
      <c r="A13" s="329"/>
      <c r="B13" s="81" t="s">
        <v>11</v>
      </c>
      <c r="C13" s="96">
        <v>0</v>
      </c>
      <c r="D13" s="98">
        <v>4</v>
      </c>
    </row>
    <row r="14" spans="1:4" x14ac:dyDescent="0.25">
      <c r="A14" s="329"/>
      <c r="B14" s="81" t="s">
        <v>12</v>
      </c>
      <c r="C14" s="96">
        <v>0</v>
      </c>
      <c r="D14" s="98">
        <v>1</v>
      </c>
    </row>
    <row r="15" spans="1:4" x14ac:dyDescent="0.25">
      <c r="A15" s="329"/>
      <c r="B15" s="81" t="s">
        <v>13</v>
      </c>
      <c r="C15" s="96">
        <v>0</v>
      </c>
      <c r="D15" s="98">
        <v>7</v>
      </c>
    </row>
    <row r="16" spans="1:4" x14ac:dyDescent="0.25">
      <c r="A16" s="329"/>
      <c r="B16" s="80"/>
      <c r="C16" s="92"/>
      <c r="D16" s="94"/>
    </row>
    <row r="17" spans="1:9" ht="15.75" thickBot="1" x14ac:dyDescent="0.3">
      <c r="A17" s="330"/>
      <c r="B17" s="82" t="s">
        <v>14</v>
      </c>
      <c r="C17" s="100">
        <f>SUM(C5:C15)</f>
        <v>29</v>
      </c>
      <c r="D17" s="102">
        <f>SUM(D5:D15)</f>
        <v>123</v>
      </c>
    </row>
    <row r="18" spans="1:9" x14ac:dyDescent="0.25">
      <c r="A18" s="103"/>
    </row>
    <row r="19" spans="1:9" x14ac:dyDescent="0.25">
      <c r="A19" s="103"/>
    </row>
    <row r="20" spans="1:9" x14ac:dyDescent="0.25">
      <c r="A20" s="103" t="s">
        <v>72</v>
      </c>
    </row>
    <row r="21" spans="1:9" x14ac:dyDescent="0.25">
      <c r="A21" s="103"/>
    </row>
    <row r="22" spans="1:9" x14ac:dyDescent="0.25">
      <c r="A22" s="104" t="s">
        <v>73</v>
      </c>
      <c r="B22" s="105" t="s">
        <v>74</v>
      </c>
      <c r="C22" s="105" t="s">
        <v>75</v>
      </c>
      <c r="D22" s="105" t="s">
        <v>76</v>
      </c>
      <c r="E22" s="105" t="s">
        <v>77</v>
      </c>
      <c r="F22" s="105" t="s">
        <v>78</v>
      </c>
      <c r="G22" s="105" t="s">
        <v>79</v>
      </c>
      <c r="H22" s="105" t="s">
        <v>77</v>
      </c>
      <c r="I22" s="105" t="s">
        <v>80</v>
      </c>
    </row>
    <row r="23" spans="1:9" x14ac:dyDescent="0.25">
      <c r="A23" s="103">
        <v>94000862</v>
      </c>
      <c r="B23" t="s">
        <v>81</v>
      </c>
      <c r="C23" t="s">
        <v>82</v>
      </c>
      <c r="D23" t="s">
        <v>83</v>
      </c>
      <c r="E23" t="s">
        <v>87</v>
      </c>
      <c r="F23" t="s">
        <v>88</v>
      </c>
      <c r="G23">
        <v>19940816</v>
      </c>
      <c r="H23" t="s">
        <v>89</v>
      </c>
      <c r="I23" t="s">
        <v>90</v>
      </c>
    </row>
    <row r="24" spans="1:9" x14ac:dyDescent="0.25">
      <c r="A24" s="103">
        <v>148</v>
      </c>
      <c r="B24" t="s">
        <v>81</v>
      </c>
      <c r="C24" t="s">
        <v>82</v>
      </c>
      <c r="D24" t="s">
        <v>91</v>
      </c>
      <c r="E24" t="s">
        <v>92</v>
      </c>
      <c r="F24" t="s">
        <v>93</v>
      </c>
      <c r="G24">
        <v>20000224</v>
      </c>
      <c r="H24" t="s">
        <v>89</v>
      </c>
    </row>
    <row r="25" spans="1:9" x14ac:dyDescent="0.25">
      <c r="A25" s="103">
        <v>80002399</v>
      </c>
      <c r="B25" t="s">
        <v>81</v>
      </c>
      <c r="C25" t="s">
        <v>82</v>
      </c>
      <c r="D25" t="s">
        <v>83</v>
      </c>
      <c r="E25" t="s">
        <v>94</v>
      </c>
      <c r="F25" t="s">
        <v>95</v>
      </c>
      <c r="G25">
        <v>19800319</v>
      </c>
      <c r="H25" t="s">
        <v>89</v>
      </c>
    </row>
    <row r="26" spans="1:9" x14ac:dyDescent="0.25">
      <c r="A26" s="103">
        <v>98001338</v>
      </c>
      <c r="B26" t="s">
        <v>81</v>
      </c>
      <c r="C26" t="s">
        <v>82</v>
      </c>
      <c r="D26" t="s">
        <v>96</v>
      </c>
      <c r="E26" t="s">
        <v>97</v>
      </c>
      <c r="F26" t="s">
        <v>98</v>
      </c>
      <c r="G26">
        <v>19981105</v>
      </c>
      <c r="H26" t="s">
        <v>89</v>
      </c>
    </row>
    <row r="27" spans="1:9" x14ac:dyDescent="0.25">
      <c r="A27" s="103">
        <v>94000867</v>
      </c>
      <c r="B27" t="s">
        <v>81</v>
      </c>
      <c r="C27" t="s">
        <v>82</v>
      </c>
      <c r="D27" t="s">
        <v>83</v>
      </c>
      <c r="E27" t="s">
        <v>99</v>
      </c>
      <c r="F27" t="s">
        <v>100</v>
      </c>
      <c r="G27">
        <v>19940816</v>
      </c>
      <c r="H27" t="s">
        <v>89</v>
      </c>
      <c r="I27" t="s">
        <v>90</v>
      </c>
    </row>
    <row r="28" spans="1:9" x14ac:dyDescent="0.25">
      <c r="A28" s="103">
        <v>70000355</v>
      </c>
      <c r="B28" t="s">
        <v>81</v>
      </c>
      <c r="C28" t="s">
        <v>82</v>
      </c>
      <c r="D28" t="s">
        <v>83</v>
      </c>
      <c r="E28" t="s">
        <v>84</v>
      </c>
      <c r="F28" t="s">
        <v>85</v>
      </c>
      <c r="G28">
        <v>19701006</v>
      </c>
      <c r="H28" t="s">
        <v>86</v>
      </c>
    </row>
    <row r="29" spans="1:9" x14ac:dyDescent="0.25">
      <c r="A29" s="103">
        <v>79001399</v>
      </c>
      <c r="B29" t="s">
        <v>81</v>
      </c>
      <c r="C29" t="s">
        <v>101</v>
      </c>
      <c r="D29" t="s">
        <v>102</v>
      </c>
      <c r="E29" t="s">
        <v>103</v>
      </c>
      <c r="F29" t="s">
        <v>104</v>
      </c>
      <c r="G29">
        <v>19790112</v>
      </c>
      <c r="H29" t="s">
        <v>89</v>
      </c>
    </row>
    <row r="30" spans="1:9" x14ac:dyDescent="0.25">
      <c r="A30" s="103">
        <v>91001446</v>
      </c>
      <c r="B30" t="s">
        <v>81</v>
      </c>
      <c r="C30" t="s">
        <v>101</v>
      </c>
      <c r="D30" t="s">
        <v>105</v>
      </c>
      <c r="E30" t="s">
        <v>106</v>
      </c>
      <c r="F30" t="s">
        <v>107</v>
      </c>
      <c r="G30">
        <v>19910926</v>
      </c>
      <c r="H30" t="s">
        <v>89</v>
      </c>
    </row>
    <row r="31" spans="1:9" x14ac:dyDescent="0.25">
      <c r="A31" s="103">
        <v>80002400</v>
      </c>
      <c r="B31" t="s">
        <v>81</v>
      </c>
      <c r="C31" t="s">
        <v>101</v>
      </c>
      <c r="D31" t="s">
        <v>108</v>
      </c>
      <c r="E31" t="s">
        <v>112</v>
      </c>
      <c r="F31" t="s">
        <v>110</v>
      </c>
      <c r="G31">
        <v>19800310</v>
      </c>
      <c r="H31" t="s">
        <v>89</v>
      </c>
    </row>
    <row r="32" spans="1:9" x14ac:dyDescent="0.25">
      <c r="A32" s="103">
        <v>92000575</v>
      </c>
      <c r="B32" t="s">
        <v>81</v>
      </c>
      <c r="C32" t="s">
        <v>101</v>
      </c>
      <c r="D32" t="s">
        <v>108</v>
      </c>
      <c r="E32" t="s">
        <v>113</v>
      </c>
      <c r="F32" t="s">
        <v>114</v>
      </c>
      <c r="G32">
        <v>19920601</v>
      </c>
      <c r="H32" t="s">
        <v>89</v>
      </c>
      <c r="I32" t="s">
        <v>115</v>
      </c>
    </row>
    <row r="33" spans="1:8" x14ac:dyDescent="0.25">
      <c r="A33" s="103">
        <v>80002401</v>
      </c>
      <c r="B33" t="s">
        <v>81</v>
      </c>
      <c r="C33" t="s">
        <v>101</v>
      </c>
      <c r="D33" t="s">
        <v>105</v>
      </c>
      <c r="E33" t="s">
        <v>116</v>
      </c>
      <c r="F33" t="s">
        <v>117</v>
      </c>
      <c r="G33">
        <v>19800416</v>
      </c>
      <c r="H33" t="s">
        <v>89</v>
      </c>
    </row>
    <row r="34" spans="1:8" x14ac:dyDescent="0.25">
      <c r="A34" s="103">
        <v>88001119</v>
      </c>
      <c r="B34" t="s">
        <v>81</v>
      </c>
      <c r="C34" t="s">
        <v>101</v>
      </c>
      <c r="D34" t="s">
        <v>105</v>
      </c>
      <c r="E34" t="s">
        <v>118</v>
      </c>
      <c r="F34" t="s">
        <v>119</v>
      </c>
      <c r="G34">
        <v>19881013</v>
      </c>
      <c r="H34" t="s">
        <v>89</v>
      </c>
    </row>
    <row r="35" spans="1:8" x14ac:dyDescent="0.25">
      <c r="A35" s="103">
        <v>80002402</v>
      </c>
      <c r="B35" t="s">
        <v>81</v>
      </c>
      <c r="C35" t="s">
        <v>101</v>
      </c>
      <c r="D35" t="s">
        <v>105</v>
      </c>
      <c r="E35" t="s">
        <v>120</v>
      </c>
      <c r="F35" t="s">
        <v>121</v>
      </c>
      <c r="G35">
        <v>19800827</v>
      </c>
      <c r="H35" t="s">
        <v>89</v>
      </c>
    </row>
    <row r="36" spans="1:8" x14ac:dyDescent="0.25">
      <c r="A36" s="103">
        <v>3001329</v>
      </c>
      <c r="B36" t="s">
        <v>81</v>
      </c>
      <c r="C36" t="s">
        <v>101</v>
      </c>
      <c r="D36" t="s">
        <v>105</v>
      </c>
      <c r="E36" t="s">
        <v>123</v>
      </c>
      <c r="F36" t="s">
        <v>124</v>
      </c>
      <c r="G36">
        <v>20031223</v>
      </c>
      <c r="H36" t="s">
        <v>89</v>
      </c>
    </row>
    <row r="37" spans="1:8" x14ac:dyDescent="0.25">
      <c r="A37" s="103">
        <v>90001215</v>
      </c>
      <c r="B37" t="s">
        <v>81</v>
      </c>
      <c r="C37" t="s">
        <v>101</v>
      </c>
      <c r="D37" t="s">
        <v>105</v>
      </c>
      <c r="E37" t="s">
        <v>125</v>
      </c>
      <c r="F37" t="s">
        <v>126</v>
      </c>
      <c r="G37">
        <v>19900810</v>
      </c>
      <c r="H37" t="s">
        <v>89</v>
      </c>
    </row>
    <row r="38" spans="1:8" x14ac:dyDescent="0.25">
      <c r="A38" s="103">
        <v>76001120</v>
      </c>
      <c r="B38" t="s">
        <v>81</v>
      </c>
      <c r="C38" t="s">
        <v>101</v>
      </c>
      <c r="D38" t="s">
        <v>105</v>
      </c>
      <c r="E38" t="s">
        <v>132</v>
      </c>
      <c r="F38" t="s">
        <v>133</v>
      </c>
      <c r="G38">
        <v>19760901</v>
      </c>
      <c r="H38" t="s">
        <v>89</v>
      </c>
    </row>
    <row r="39" spans="1:8" x14ac:dyDescent="0.25">
      <c r="A39" s="103">
        <v>84002447</v>
      </c>
      <c r="B39" t="s">
        <v>81</v>
      </c>
      <c r="C39" t="s">
        <v>101</v>
      </c>
      <c r="D39" t="s">
        <v>105</v>
      </c>
      <c r="E39" t="s">
        <v>152</v>
      </c>
      <c r="F39" t="s">
        <v>153</v>
      </c>
      <c r="G39">
        <v>19840802</v>
      </c>
      <c r="H39" t="s">
        <v>89</v>
      </c>
    </row>
    <row r="40" spans="1:8" x14ac:dyDescent="0.25">
      <c r="A40" s="103">
        <v>1568</v>
      </c>
      <c r="B40" t="s">
        <v>81</v>
      </c>
      <c r="C40" t="s">
        <v>101</v>
      </c>
      <c r="D40" t="s">
        <v>105</v>
      </c>
      <c r="E40" t="s">
        <v>154</v>
      </c>
      <c r="F40" t="s">
        <v>155</v>
      </c>
      <c r="G40">
        <v>20001228</v>
      </c>
      <c r="H40" t="s">
        <v>89</v>
      </c>
    </row>
    <row r="41" spans="1:8" x14ac:dyDescent="0.25">
      <c r="A41" s="103">
        <v>3000089</v>
      </c>
      <c r="B41" t="s">
        <v>81</v>
      </c>
      <c r="C41" t="s">
        <v>101</v>
      </c>
      <c r="D41" t="s">
        <v>158</v>
      </c>
      <c r="E41" t="s">
        <v>159</v>
      </c>
      <c r="F41" t="s">
        <v>160</v>
      </c>
      <c r="G41">
        <v>20030307</v>
      </c>
      <c r="H41" t="s">
        <v>89</v>
      </c>
    </row>
    <row r="42" spans="1:8" x14ac:dyDescent="0.25">
      <c r="A42" s="103">
        <v>86000583</v>
      </c>
      <c r="B42" t="s">
        <v>81</v>
      </c>
      <c r="C42" t="s">
        <v>101</v>
      </c>
      <c r="D42" t="s">
        <v>105</v>
      </c>
      <c r="E42" t="s">
        <v>166</v>
      </c>
      <c r="F42" t="s">
        <v>167</v>
      </c>
      <c r="G42">
        <v>19860327</v>
      </c>
      <c r="H42" t="s">
        <v>89</v>
      </c>
    </row>
    <row r="43" spans="1:8" x14ac:dyDescent="0.25">
      <c r="A43" s="103">
        <v>85002165</v>
      </c>
      <c r="B43" t="s">
        <v>81</v>
      </c>
      <c r="C43" t="s">
        <v>101</v>
      </c>
      <c r="D43" t="s">
        <v>105</v>
      </c>
      <c r="E43" t="s">
        <v>168</v>
      </c>
      <c r="F43" t="s">
        <v>169</v>
      </c>
      <c r="G43">
        <v>19850912</v>
      </c>
      <c r="H43" t="s">
        <v>89</v>
      </c>
    </row>
    <row r="44" spans="1:8" x14ac:dyDescent="0.25">
      <c r="A44" s="103">
        <v>66000430</v>
      </c>
      <c r="B44" t="s">
        <v>81</v>
      </c>
      <c r="C44" t="s">
        <v>101</v>
      </c>
      <c r="D44" t="s">
        <v>105</v>
      </c>
      <c r="E44" t="s">
        <v>170</v>
      </c>
      <c r="F44" t="s">
        <v>171</v>
      </c>
      <c r="G44">
        <v>19661015</v>
      </c>
      <c r="H44" t="s">
        <v>89</v>
      </c>
    </row>
    <row r="45" spans="1:8" x14ac:dyDescent="0.25">
      <c r="A45" s="103">
        <v>5001408</v>
      </c>
      <c r="B45" t="s">
        <v>81</v>
      </c>
      <c r="C45" t="s">
        <v>101</v>
      </c>
      <c r="D45" t="s">
        <v>144</v>
      </c>
      <c r="E45" t="s">
        <v>172</v>
      </c>
      <c r="F45" t="s">
        <v>173</v>
      </c>
      <c r="G45">
        <v>20051216</v>
      </c>
      <c r="H45" t="s">
        <v>89</v>
      </c>
    </row>
    <row r="46" spans="1:8" x14ac:dyDescent="0.25">
      <c r="A46" s="103">
        <v>84002452</v>
      </c>
      <c r="B46" t="s">
        <v>81</v>
      </c>
      <c r="C46" t="s">
        <v>101</v>
      </c>
      <c r="D46" t="s">
        <v>144</v>
      </c>
      <c r="E46" t="s">
        <v>174</v>
      </c>
      <c r="F46" t="s">
        <v>175</v>
      </c>
      <c r="G46">
        <v>19840803</v>
      </c>
      <c r="H46" t="s">
        <v>89</v>
      </c>
    </row>
    <row r="47" spans="1:8" x14ac:dyDescent="0.25">
      <c r="A47" s="103">
        <v>3000924</v>
      </c>
      <c r="B47" t="s">
        <v>81</v>
      </c>
      <c r="C47" t="s">
        <v>101</v>
      </c>
      <c r="D47" t="s">
        <v>105</v>
      </c>
      <c r="E47" t="s">
        <v>183</v>
      </c>
      <c r="F47" t="s">
        <v>184</v>
      </c>
      <c r="G47">
        <v>20030911</v>
      </c>
      <c r="H47" t="s">
        <v>89</v>
      </c>
    </row>
    <row r="48" spans="1:8" x14ac:dyDescent="0.25">
      <c r="A48" s="103">
        <v>91001447</v>
      </c>
      <c r="B48" t="s">
        <v>81</v>
      </c>
      <c r="C48" t="s">
        <v>101</v>
      </c>
      <c r="D48" t="s">
        <v>105</v>
      </c>
      <c r="E48" t="s">
        <v>185</v>
      </c>
      <c r="F48" t="s">
        <v>186</v>
      </c>
      <c r="G48">
        <v>19910926</v>
      </c>
      <c r="H48" t="s">
        <v>89</v>
      </c>
    </row>
    <row r="49" spans="1:9" x14ac:dyDescent="0.25">
      <c r="A49" s="103">
        <v>86000681</v>
      </c>
      <c r="B49" t="s">
        <v>81</v>
      </c>
      <c r="C49" t="s">
        <v>101</v>
      </c>
      <c r="D49" t="s">
        <v>105</v>
      </c>
      <c r="E49" t="s">
        <v>187</v>
      </c>
      <c r="F49" t="s">
        <v>188</v>
      </c>
      <c r="G49">
        <v>19860314</v>
      </c>
      <c r="H49" t="s">
        <v>89</v>
      </c>
      <c r="I49" t="s">
        <v>189</v>
      </c>
    </row>
    <row r="50" spans="1:9" x14ac:dyDescent="0.25">
      <c r="A50" s="103">
        <v>4001380</v>
      </c>
      <c r="B50" t="s">
        <v>81</v>
      </c>
      <c r="C50" t="s">
        <v>101</v>
      </c>
      <c r="D50" t="s">
        <v>108</v>
      </c>
      <c r="E50" t="s">
        <v>109</v>
      </c>
      <c r="F50" t="s">
        <v>110</v>
      </c>
      <c r="G50">
        <v>20041223</v>
      </c>
      <c r="H50" t="s">
        <v>111</v>
      </c>
    </row>
    <row r="51" spans="1:9" x14ac:dyDescent="0.25">
      <c r="A51" s="103">
        <v>92000572</v>
      </c>
      <c r="B51" t="s">
        <v>81</v>
      </c>
      <c r="C51" t="s">
        <v>101</v>
      </c>
      <c r="D51" t="s">
        <v>108</v>
      </c>
      <c r="E51" t="s">
        <v>122</v>
      </c>
      <c r="F51" t="s">
        <v>114</v>
      </c>
      <c r="G51">
        <v>19920601</v>
      </c>
      <c r="H51" t="s">
        <v>111</v>
      </c>
      <c r="I51" t="s">
        <v>115</v>
      </c>
    </row>
    <row r="52" spans="1:9" x14ac:dyDescent="0.25">
      <c r="A52" s="103">
        <v>85000065</v>
      </c>
      <c r="B52" t="s">
        <v>81</v>
      </c>
      <c r="C52" t="s">
        <v>101</v>
      </c>
      <c r="D52" t="s">
        <v>127</v>
      </c>
      <c r="E52" t="s">
        <v>128</v>
      </c>
      <c r="F52" t="s">
        <v>129</v>
      </c>
      <c r="G52">
        <v>19850111</v>
      </c>
      <c r="H52" t="s">
        <v>111</v>
      </c>
    </row>
    <row r="53" spans="1:9" x14ac:dyDescent="0.25">
      <c r="A53" s="103">
        <v>4000374</v>
      </c>
      <c r="B53" t="s">
        <v>81</v>
      </c>
      <c r="C53" t="s">
        <v>101</v>
      </c>
      <c r="D53" t="s">
        <v>105</v>
      </c>
      <c r="E53" t="s">
        <v>130</v>
      </c>
      <c r="F53" t="s">
        <v>131</v>
      </c>
      <c r="G53">
        <v>20040820</v>
      </c>
      <c r="H53" t="s">
        <v>111</v>
      </c>
    </row>
    <row r="54" spans="1:9" x14ac:dyDescent="0.25">
      <c r="A54" s="103">
        <v>13000097</v>
      </c>
      <c r="B54" t="s">
        <v>81</v>
      </c>
      <c r="C54" t="s">
        <v>101</v>
      </c>
      <c r="D54" t="s">
        <v>105</v>
      </c>
      <c r="E54" t="s">
        <v>134</v>
      </c>
      <c r="F54" t="s">
        <v>135</v>
      </c>
      <c r="G54">
        <v>20130320</v>
      </c>
      <c r="H54" t="s">
        <v>111</v>
      </c>
    </row>
    <row r="55" spans="1:9" x14ac:dyDescent="0.25">
      <c r="A55" s="103">
        <v>91000355</v>
      </c>
      <c r="B55" t="s">
        <v>81</v>
      </c>
      <c r="C55" t="s">
        <v>101</v>
      </c>
      <c r="D55" t="s">
        <v>105</v>
      </c>
      <c r="E55" t="s">
        <v>136</v>
      </c>
      <c r="F55" t="s">
        <v>137</v>
      </c>
      <c r="G55">
        <v>19910401</v>
      </c>
      <c r="H55" t="s">
        <v>111</v>
      </c>
    </row>
    <row r="56" spans="1:9" x14ac:dyDescent="0.25">
      <c r="A56" s="103">
        <v>66000429</v>
      </c>
      <c r="B56" t="s">
        <v>81</v>
      </c>
      <c r="C56" t="s">
        <v>101</v>
      </c>
      <c r="D56" t="s">
        <v>105</v>
      </c>
      <c r="E56" t="s">
        <v>138</v>
      </c>
      <c r="F56" t="s">
        <v>139</v>
      </c>
      <c r="G56">
        <v>19661015</v>
      </c>
      <c r="H56" t="s">
        <v>111</v>
      </c>
    </row>
    <row r="57" spans="1:9" x14ac:dyDescent="0.25">
      <c r="A57" s="103">
        <v>93000038</v>
      </c>
      <c r="B57" t="s">
        <v>81</v>
      </c>
      <c r="C57" t="s">
        <v>101</v>
      </c>
      <c r="D57" t="s">
        <v>105</v>
      </c>
      <c r="E57" t="s">
        <v>140</v>
      </c>
      <c r="F57" t="s">
        <v>141</v>
      </c>
      <c r="G57">
        <v>19930219</v>
      </c>
      <c r="H57" t="s">
        <v>111</v>
      </c>
    </row>
    <row r="58" spans="1:9" x14ac:dyDescent="0.25">
      <c r="A58" s="103">
        <v>10000587</v>
      </c>
      <c r="B58" t="s">
        <v>81</v>
      </c>
      <c r="C58" t="s">
        <v>101</v>
      </c>
      <c r="D58" t="s">
        <v>105</v>
      </c>
      <c r="E58" t="s">
        <v>142</v>
      </c>
      <c r="F58" t="s">
        <v>143</v>
      </c>
      <c r="G58">
        <v>20100830</v>
      </c>
      <c r="H58" t="s">
        <v>111</v>
      </c>
    </row>
    <row r="59" spans="1:9" x14ac:dyDescent="0.25">
      <c r="A59" s="103">
        <v>92000573</v>
      </c>
      <c r="B59" t="s">
        <v>81</v>
      </c>
      <c r="C59" t="s">
        <v>101</v>
      </c>
      <c r="D59" t="s">
        <v>108</v>
      </c>
      <c r="E59" t="s">
        <v>149</v>
      </c>
      <c r="F59" t="s">
        <v>114</v>
      </c>
      <c r="G59">
        <v>19920601</v>
      </c>
      <c r="H59" t="s">
        <v>111</v>
      </c>
      <c r="I59" t="s">
        <v>115</v>
      </c>
    </row>
    <row r="60" spans="1:9" x14ac:dyDescent="0.25">
      <c r="A60" s="103">
        <v>92000574</v>
      </c>
      <c r="B60" t="s">
        <v>81</v>
      </c>
      <c r="C60" t="s">
        <v>101</v>
      </c>
      <c r="D60" t="s">
        <v>108</v>
      </c>
      <c r="E60" t="s">
        <v>150</v>
      </c>
      <c r="F60" t="s">
        <v>114</v>
      </c>
      <c r="G60">
        <v>19920601</v>
      </c>
      <c r="H60" t="s">
        <v>111</v>
      </c>
      <c r="I60" t="s">
        <v>115</v>
      </c>
    </row>
    <row r="61" spans="1:9" x14ac:dyDescent="0.25">
      <c r="A61" s="103">
        <v>92000576</v>
      </c>
      <c r="B61" t="s">
        <v>81</v>
      </c>
      <c r="C61" t="s">
        <v>101</v>
      </c>
      <c r="D61" t="s">
        <v>108</v>
      </c>
      <c r="E61" t="s">
        <v>151</v>
      </c>
      <c r="F61" t="s">
        <v>114</v>
      </c>
      <c r="G61">
        <v>19920601</v>
      </c>
      <c r="H61" t="s">
        <v>111</v>
      </c>
      <c r="I61" t="s">
        <v>115</v>
      </c>
    </row>
    <row r="62" spans="1:9" x14ac:dyDescent="0.25">
      <c r="A62" s="103">
        <v>88003143</v>
      </c>
      <c r="B62" t="s">
        <v>81</v>
      </c>
      <c r="C62" t="s">
        <v>101</v>
      </c>
      <c r="D62" t="s">
        <v>105</v>
      </c>
      <c r="E62" t="s">
        <v>161</v>
      </c>
      <c r="F62" t="s">
        <v>162</v>
      </c>
      <c r="G62">
        <v>19890113</v>
      </c>
      <c r="H62" t="s">
        <v>111</v>
      </c>
    </row>
    <row r="63" spans="1:9" x14ac:dyDescent="0.25">
      <c r="A63" s="103">
        <v>13000624</v>
      </c>
      <c r="B63" t="s">
        <v>81</v>
      </c>
      <c r="C63" t="s">
        <v>101</v>
      </c>
      <c r="D63" t="s">
        <v>163</v>
      </c>
      <c r="E63" t="s">
        <v>164</v>
      </c>
      <c r="F63" t="s">
        <v>165</v>
      </c>
      <c r="G63">
        <v>20130827</v>
      </c>
      <c r="H63" t="s">
        <v>111</v>
      </c>
    </row>
    <row r="64" spans="1:9" x14ac:dyDescent="0.25">
      <c r="A64" s="103">
        <v>92000577</v>
      </c>
      <c r="B64" t="s">
        <v>81</v>
      </c>
      <c r="C64" t="s">
        <v>101</v>
      </c>
      <c r="D64" t="s">
        <v>108</v>
      </c>
      <c r="E64" t="s">
        <v>176</v>
      </c>
      <c r="F64" t="s">
        <v>114</v>
      </c>
      <c r="G64">
        <v>19920601</v>
      </c>
      <c r="H64" t="s">
        <v>111</v>
      </c>
      <c r="I64" t="s">
        <v>115</v>
      </c>
    </row>
    <row r="65" spans="1:9" x14ac:dyDescent="0.25">
      <c r="A65" s="103">
        <v>82003160</v>
      </c>
      <c r="B65" t="s">
        <v>81</v>
      </c>
      <c r="C65" t="s">
        <v>101</v>
      </c>
      <c r="D65" t="s">
        <v>190</v>
      </c>
      <c r="E65" t="s">
        <v>191</v>
      </c>
      <c r="F65" t="s">
        <v>192</v>
      </c>
      <c r="G65">
        <v>19820614</v>
      </c>
      <c r="H65" t="s">
        <v>111</v>
      </c>
    </row>
    <row r="66" spans="1:9" x14ac:dyDescent="0.25">
      <c r="A66" s="103">
        <v>92000578</v>
      </c>
      <c r="B66" t="s">
        <v>81</v>
      </c>
      <c r="C66" t="s">
        <v>101</v>
      </c>
      <c r="D66" t="s">
        <v>108</v>
      </c>
      <c r="E66" t="s">
        <v>196</v>
      </c>
      <c r="F66" t="s">
        <v>114</v>
      </c>
      <c r="G66">
        <v>19920601</v>
      </c>
      <c r="H66" t="s">
        <v>111</v>
      </c>
      <c r="I66" t="s">
        <v>115</v>
      </c>
    </row>
    <row r="67" spans="1:9" x14ac:dyDescent="0.25">
      <c r="A67" s="103">
        <v>75001080</v>
      </c>
      <c r="B67" t="s">
        <v>81</v>
      </c>
      <c r="C67" t="s">
        <v>101</v>
      </c>
      <c r="D67" t="s">
        <v>105</v>
      </c>
      <c r="E67" t="s">
        <v>156</v>
      </c>
      <c r="F67" t="s">
        <v>157</v>
      </c>
      <c r="G67">
        <v>19750313</v>
      </c>
      <c r="H67" t="s">
        <v>86</v>
      </c>
    </row>
    <row r="68" spans="1:9" x14ac:dyDescent="0.25">
      <c r="A68" s="103">
        <v>2000213</v>
      </c>
      <c r="B68" t="s">
        <v>81</v>
      </c>
      <c r="C68" t="s">
        <v>101</v>
      </c>
      <c r="D68" t="s">
        <v>144</v>
      </c>
      <c r="E68" t="s">
        <v>179</v>
      </c>
      <c r="F68" t="s">
        <v>180</v>
      </c>
      <c r="G68">
        <v>20020318</v>
      </c>
      <c r="H68" t="s">
        <v>86</v>
      </c>
    </row>
    <row r="69" spans="1:9" x14ac:dyDescent="0.25">
      <c r="A69" s="103">
        <v>74001093</v>
      </c>
      <c r="B69" t="s">
        <v>81</v>
      </c>
      <c r="C69" t="s">
        <v>101</v>
      </c>
      <c r="D69" t="s">
        <v>181</v>
      </c>
      <c r="E69" t="s">
        <v>182</v>
      </c>
      <c r="F69" t="s">
        <v>114</v>
      </c>
      <c r="G69">
        <v>19741217</v>
      </c>
      <c r="H69" t="s">
        <v>86</v>
      </c>
    </row>
    <row r="70" spans="1:9" x14ac:dyDescent="0.25">
      <c r="A70" s="103">
        <v>9001180</v>
      </c>
      <c r="B70" t="s">
        <v>81</v>
      </c>
      <c r="C70" t="s">
        <v>101</v>
      </c>
      <c r="D70" t="s">
        <v>144</v>
      </c>
      <c r="E70" t="s">
        <v>145</v>
      </c>
      <c r="F70" t="s">
        <v>146</v>
      </c>
      <c r="G70">
        <v>20100104</v>
      </c>
      <c r="H70" t="s">
        <v>147</v>
      </c>
      <c r="I70" t="s">
        <v>148</v>
      </c>
    </row>
    <row r="71" spans="1:9" x14ac:dyDescent="0.25">
      <c r="A71" s="103">
        <v>96000480</v>
      </c>
      <c r="B71" t="s">
        <v>81</v>
      </c>
      <c r="C71" t="s">
        <v>101</v>
      </c>
      <c r="D71" t="s">
        <v>105</v>
      </c>
      <c r="E71" t="s">
        <v>177</v>
      </c>
      <c r="F71" t="s">
        <v>178</v>
      </c>
      <c r="G71">
        <v>19960425</v>
      </c>
      <c r="H71" t="s">
        <v>147</v>
      </c>
    </row>
    <row r="72" spans="1:9" x14ac:dyDescent="0.25">
      <c r="A72" s="103">
        <v>12000168</v>
      </c>
      <c r="B72" t="s">
        <v>81</v>
      </c>
      <c r="C72" t="s">
        <v>101</v>
      </c>
      <c r="D72" t="s">
        <v>105</v>
      </c>
      <c r="E72" t="s">
        <v>193</v>
      </c>
      <c r="F72" t="s">
        <v>194</v>
      </c>
      <c r="G72">
        <v>20120326</v>
      </c>
      <c r="H72" t="s">
        <v>147</v>
      </c>
      <c r="I72" t="s">
        <v>195</v>
      </c>
    </row>
    <row r="73" spans="1:9" x14ac:dyDescent="0.25">
      <c r="A73" s="103">
        <v>80002403</v>
      </c>
      <c r="B73" t="s">
        <v>81</v>
      </c>
      <c r="C73" t="s">
        <v>197</v>
      </c>
      <c r="D73" t="s">
        <v>198</v>
      </c>
      <c r="E73" t="s">
        <v>199</v>
      </c>
      <c r="F73" t="s">
        <v>200</v>
      </c>
      <c r="G73">
        <v>19801120</v>
      </c>
      <c r="H73" t="s">
        <v>89</v>
      </c>
    </row>
    <row r="74" spans="1:9" x14ac:dyDescent="0.25">
      <c r="A74" s="103">
        <v>80002404</v>
      </c>
      <c r="B74" t="s">
        <v>81</v>
      </c>
      <c r="C74" t="s">
        <v>197</v>
      </c>
      <c r="D74" t="s">
        <v>198</v>
      </c>
      <c r="E74" t="s">
        <v>201</v>
      </c>
      <c r="F74" t="s">
        <v>202</v>
      </c>
      <c r="G74">
        <v>19800929</v>
      </c>
      <c r="H74" t="s">
        <v>89</v>
      </c>
    </row>
    <row r="75" spans="1:9" x14ac:dyDescent="0.25">
      <c r="A75" s="103">
        <v>8001383</v>
      </c>
      <c r="B75" t="s">
        <v>81</v>
      </c>
      <c r="C75" t="s">
        <v>197</v>
      </c>
      <c r="D75" t="s">
        <v>198</v>
      </c>
      <c r="E75" t="s">
        <v>205</v>
      </c>
      <c r="F75" t="s">
        <v>206</v>
      </c>
      <c r="G75">
        <v>20090128</v>
      </c>
      <c r="H75" t="s">
        <v>89</v>
      </c>
    </row>
    <row r="76" spans="1:9" x14ac:dyDescent="0.25">
      <c r="A76" s="103">
        <v>7001363</v>
      </c>
      <c r="B76" t="s">
        <v>81</v>
      </c>
      <c r="C76" t="s">
        <v>197</v>
      </c>
      <c r="D76" t="s">
        <v>207</v>
      </c>
      <c r="E76" t="s">
        <v>208</v>
      </c>
      <c r="F76" t="s">
        <v>209</v>
      </c>
      <c r="G76">
        <v>20080109</v>
      </c>
      <c r="H76" t="s">
        <v>89</v>
      </c>
    </row>
    <row r="77" spans="1:9" x14ac:dyDescent="0.25">
      <c r="A77" s="103">
        <v>80002407</v>
      </c>
      <c r="B77" t="s">
        <v>81</v>
      </c>
      <c r="C77" t="s">
        <v>197</v>
      </c>
      <c r="D77" t="s">
        <v>198</v>
      </c>
      <c r="E77" t="s">
        <v>214</v>
      </c>
      <c r="F77" t="s">
        <v>215</v>
      </c>
      <c r="G77">
        <v>19801120</v>
      </c>
      <c r="H77" t="s">
        <v>89</v>
      </c>
    </row>
    <row r="78" spans="1:9" x14ac:dyDescent="0.25">
      <c r="A78" s="103">
        <v>97000254</v>
      </c>
      <c r="B78" t="s">
        <v>81</v>
      </c>
      <c r="C78" t="s">
        <v>197</v>
      </c>
      <c r="D78" t="s">
        <v>207</v>
      </c>
      <c r="E78" t="s">
        <v>216</v>
      </c>
      <c r="F78" t="s">
        <v>217</v>
      </c>
      <c r="G78">
        <v>19970321</v>
      </c>
      <c r="H78" t="s">
        <v>89</v>
      </c>
    </row>
    <row r="79" spans="1:9" x14ac:dyDescent="0.25">
      <c r="A79" s="103">
        <v>76001121</v>
      </c>
      <c r="B79" t="s">
        <v>81</v>
      </c>
      <c r="C79" t="s">
        <v>197</v>
      </c>
      <c r="D79" t="s">
        <v>198</v>
      </c>
      <c r="E79" t="s">
        <v>218</v>
      </c>
      <c r="F79" t="s">
        <v>219</v>
      </c>
      <c r="G79">
        <v>19760102</v>
      </c>
      <c r="H79" t="s">
        <v>89</v>
      </c>
    </row>
    <row r="80" spans="1:9" x14ac:dyDescent="0.25">
      <c r="A80" s="103">
        <v>80002410</v>
      </c>
      <c r="B80" t="s">
        <v>81</v>
      </c>
      <c r="C80" t="s">
        <v>197</v>
      </c>
      <c r="D80" t="s">
        <v>207</v>
      </c>
      <c r="E80" t="s">
        <v>225</v>
      </c>
      <c r="F80" t="s">
        <v>226</v>
      </c>
      <c r="G80">
        <v>19800911</v>
      </c>
      <c r="H80" t="s">
        <v>89</v>
      </c>
    </row>
    <row r="81" spans="1:9" x14ac:dyDescent="0.25">
      <c r="A81" s="103">
        <v>80002408</v>
      </c>
      <c r="B81" t="s">
        <v>81</v>
      </c>
      <c r="C81" t="s">
        <v>197</v>
      </c>
      <c r="D81" t="s">
        <v>198</v>
      </c>
      <c r="E81" t="s">
        <v>227</v>
      </c>
      <c r="F81" t="s">
        <v>228</v>
      </c>
      <c r="G81">
        <v>19801014</v>
      </c>
      <c r="H81" t="s">
        <v>89</v>
      </c>
    </row>
    <row r="82" spans="1:9" x14ac:dyDescent="0.25">
      <c r="A82" s="103">
        <v>98000888</v>
      </c>
      <c r="B82" t="s">
        <v>81</v>
      </c>
      <c r="C82" t="s">
        <v>197</v>
      </c>
      <c r="D82" t="s">
        <v>231</v>
      </c>
      <c r="E82" t="s">
        <v>232</v>
      </c>
      <c r="F82" t="s">
        <v>233</v>
      </c>
      <c r="G82">
        <v>19980723</v>
      </c>
      <c r="H82" t="s">
        <v>89</v>
      </c>
    </row>
    <row r="83" spans="1:9" x14ac:dyDescent="0.25">
      <c r="A83" s="103">
        <v>13000496</v>
      </c>
      <c r="B83" t="s">
        <v>81</v>
      </c>
      <c r="C83" t="s">
        <v>197</v>
      </c>
      <c r="D83" t="s">
        <v>231</v>
      </c>
      <c r="E83" t="s">
        <v>234</v>
      </c>
      <c r="F83" t="s">
        <v>235</v>
      </c>
      <c r="G83">
        <v>20130715</v>
      </c>
      <c r="H83" t="s">
        <v>89</v>
      </c>
    </row>
    <row r="84" spans="1:9" x14ac:dyDescent="0.25">
      <c r="A84" s="103">
        <v>80002409</v>
      </c>
      <c r="B84" t="s">
        <v>81</v>
      </c>
      <c r="C84" t="s">
        <v>197</v>
      </c>
      <c r="D84" t="s">
        <v>198</v>
      </c>
      <c r="E84" t="s">
        <v>236</v>
      </c>
      <c r="F84" t="s">
        <v>237</v>
      </c>
      <c r="G84">
        <v>19800929</v>
      </c>
      <c r="H84" t="s">
        <v>89</v>
      </c>
    </row>
    <row r="85" spans="1:9" x14ac:dyDescent="0.25">
      <c r="A85" s="103">
        <v>97000315</v>
      </c>
      <c r="B85" t="s">
        <v>81</v>
      </c>
      <c r="C85" t="s">
        <v>197</v>
      </c>
      <c r="D85" t="s">
        <v>241</v>
      </c>
      <c r="E85" t="s">
        <v>242</v>
      </c>
      <c r="F85" t="s">
        <v>243</v>
      </c>
      <c r="G85">
        <v>19970415</v>
      </c>
      <c r="H85" t="s">
        <v>89</v>
      </c>
    </row>
    <row r="86" spans="1:9" x14ac:dyDescent="0.25">
      <c r="A86" s="103">
        <v>66000431</v>
      </c>
      <c r="B86" t="s">
        <v>81</v>
      </c>
      <c r="C86" t="s">
        <v>197</v>
      </c>
      <c r="D86" t="s">
        <v>198</v>
      </c>
      <c r="E86" t="s">
        <v>210</v>
      </c>
      <c r="F86" t="s">
        <v>211</v>
      </c>
      <c r="G86">
        <v>19661015</v>
      </c>
      <c r="H86" t="s">
        <v>111</v>
      </c>
    </row>
    <row r="87" spans="1:9" x14ac:dyDescent="0.25">
      <c r="A87" s="103">
        <v>75001081</v>
      </c>
      <c r="B87" t="s">
        <v>81</v>
      </c>
      <c r="C87" t="s">
        <v>197</v>
      </c>
      <c r="D87" t="s">
        <v>220</v>
      </c>
      <c r="E87" t="s">
        <v>221</v>
      </c>
      <c r="F87" t="s">
        <v>114</v>
      </c>
      <c r="G87">
        <v>19751206</v>
      </c>
      <c r="H87" t="s">
        <v>111</v>
      </c>
    </row>
    <row r="88" spans="1:9" x14ac:dyDescent="0.25">
      <c r="A88" s="103">
        <v>74001095</v>
      </c>
      <c r="B88" t="s">
        <v>81</v>
      </c>
      <c r="C88" t="s">
        <v>197</v>
      </c>
      <c r="D88" t="s">
        <v>198</v>
      </c>
      <c r="E88" t="s">
        <v>203</v>
      </c>
      <c r="F88" t="s">
        <v>204</v>
      </c>
      <c r="G88">
        <v>19741113</v>
      </c>
      <c r="H88" t="s">
        <v>86</v>
      </c>
    </row>
    <row r="89" spans="1:9" x14ac:dyDescent="0.25">
      <c r="A89" s="103">
        <v>74001094</v>
      </c>
      <c r="B89" t="s">
        <v>81</v>
      </c>
      <c r="C89" t="s">
        <v>197</v>
      </c>
      <c r="D89" t="s">
        <v>222</v>
      </c>
      <c r="E89" t="s">
        <v>223</v>
      </c>
      <c r="F89" t="s">
        <v>224</v>
      </c>
      <c r="G89">
        <v>19741216</v>
      </c>
      <c r="H89" t="s">
        <v>86</v>
      </c>
    </row>
    <row r="90" spans="1:9" x14ac:dyDescent="0.25">
      <c r="A90" s="103">
        <v>93000275</v>
      </c>
      <c r="B90" t="s">
        <v>81</v>
      </c>
      <c r="C90" t="s">
        <v>197</v>
      </c>
      <c r="D90" t="s">
        <v>238</v>
      </c>
      <c r="E90" t="s">
        <v>239</v>
      </c>
      <c r="F90" t="s">
        <v>114</v>
      </c>
      <c r="G90">
        <v>19930415</v>
      </c>
      <c r="H90" t="s">
        <v>86</v>
      </c>
      <c r="I90" t="s">
        <v>240</v>
      </c>
    </row>
    <row r="91" spans="1:9" x14ac:dyDescent="0.25">
      <c r="A91" s="103">
        <v>163</v>
      </c>
      <c r="B91" t="s">
        <v>81</v>
      </c>
      <c r="C91" t="s">
        <v>197</v>
      </c>
      <c r="D91" t="s">
        <v>231</v>
      </c>
      <c r="E91" t="s">
        <v>244</v>
      </c>
      <c r="F91" t="s">
        <v>245</v>
      </c>
      <c r="G91">
        <v>20000303</v>
      </c>
      <c r="H91" t="s">
        <v>86</v>
      </c>
    </row>
    <row r="92" spans="1:9" x14ac:dyDescent="0.25">
      <c r="A92" s="103">
        <v>80002406</v>
      </c>
      <c r="B92" t="s">
        <v>81</v>
      </c>
      <c r="C92" t="s">
        <v>197</v>
      </c>
      <c r="D92" t="s">
        <v>198</v>
      </c>
      <c r="E92" t="s">
        <v>212</v>
      </c>
      <c r="F92" t="s">
        <v>213</v>
      </c>
      <c r="G92">
        <v>19800806</v>
      </c>
      <c r="H92" t="s">
        <v>147</v>
      </c>
    </row>
    <row r="93" spans="1:9" x14ac:dyDescent="0.25">
      <c r="A93" s="103">
        <v>12000169</v>
      </c>
      <c r="B93" t="s">
        <v>81</v>
      </c>
      <c r="C93" t="s">
        <v>197</v>
      </c>
      <c r="D93" t="s">
        <v>207</v>
      </c>
      <c r="E93" t="s">
        <v>229</v>
      </c>
      <c r="F93" t="s">
        <v>230</v>
      </c>
      <c r="G93">
        <v>20120326</v>
      </c>
      <c r="H93" t="s">
        <v>147</v>
      </c>
      <c r="I93" t="s">
        <v>195</v>
      </c>
    </row>
    <row r="94" spans="1:9" x14ac:dyDescent="0.25">
      <c r="A94" s="103">
        <v>6000252</v>
      </c>
      <c r="B94" t="s">
        <v>81</v>
      </c>
      <c r="C94" t="s">
        <v>246</v>
      </c>
      <c r="D94" t="s">
        <v>247</v>
      </c>
      <c r="E94" t="s">
        <v>248</v>
      </c>
      <c r="F94" t="s">
        <v>249</v>
      </c>
      <c r="G94">
        <v>20060412</v>
      </c>
      <c r="H94" t="s">
        <v>89</v>
      </c>
    </row>
    <row r="95" spans="1:9" x14ac:dyDescent="0.25">
      <c r="A95" s="103">
        <v>6000744</v>
      </c>
      <c r="B95" t="s">
        <v>81</v>
      </c>
      <c r="C95" t="s">
        <v>246</v>
      </c>
      <c r="D95" t="s">
        <v>247</v>
      </c>
      <c r="E95" t="s">
        <v>253</v>
      </c>
      <c r="F95" t="s">
        <v>254</v>
      </c>
      <c r="G95">
        <v>20080520</v>
      </c>
      <c r="H95" t="s">
        <v>89</v>
      </c>
    </row>
    <row r="96" spans="1:9" x14ac:dyDescent="0.25">
      <c r="A96" s="103">
        <v>13000446</v>
      </c>
      <c r="B96" t="s">
        <v>81</v>
      </c>
      <c r="C96" t="s">
        <v>246</v>
      </c>
      <c r="D96" t="s">
        <v>255</v>
      </c>
      <c r="E96" t="s">
        <v>262</v>
      </c>
      <c r="F96" t="s">
        <v>263</v>
      </c>
      <c r="G96">
        <v>20130625</v>
      </c>
      <c r="H96" t="s">
        <v>89</v>
      </c>
    </row>
    <row r="97" spans="1:9" x14ac:dyDescent="0.25">
      <c r="A97" s="103">
        <v>95001568</v>
      </c>
      <c r="B97" t="s">
        <v>81</v>
      </c>
      <c r="C97" t="s">
        <v>246</v>
      </c>
      <c r="D97" t="s">
        <v>264</v>
      </c>
      <c r="E97" t="s">
        <v>267</v>
      </c>
      <c r="F97" t="s">
        <v>268</v>
      </c>
      <c r="G97">
        <v>19960119</v>
      </c>
      <c r="H97" t="s">
        <v>89</v>
      </c>
      <c r="I97" t="s">
        <v>261</v>
      </c>
    </row>
    <row r="98" spans="1:9" x14ac:dyDescent="0.25">
      <c r="A98" s="103">
        <v>82003170</v>
      </c>
      <c r="B98" t="s">
        <v>81</v>
      </c>
      <c r="C98" t="s">
        <v>246</v>
      </c>
      <c r="D98" t="s">
        <v>250</v>
      </c>
      <c r="E98" t="s">
        <v>272</v>
      </c>
      <c r="F98" t="s">
        <v>273</v>
      </c>
      <c r="G98">
        <v>19820614</v>
      </c>
      <c r="H98" t="s">
        <v>89</v>
      </c>
    </row>
    <row r="99" spans="1:9" x14ac:dyDescent="0.25">
      <c r="A99" s="103">
        <v>99000775</v>
      </c>
      <c r="B99" t="s">
        <v>81</v>
      </c>
      <c r="C99" t="s">
        <v>246</v>
      </c>
      <c r="D99" t="s">
        <v>264</v>
      </c>
      <c r="E99" t="s">
        <v>274</v>
      </c>
      <c r="F99" t="s">
        <v>275</v>
      </c>
      <c r="G99">
        <v>19990701</v>
      </c>
      <c r="H99" t="s">
        <v>89</v>
      </c>
      <c r="I99" t="s">
        <v>261</v>
      </c>
    </row>
    <row r="100" spans="1:9" x14ac:dyDescent="0.25">
      <c r="A100" s="103">
        <v>1000203</v>
      </c>
      <c r="B100" t="s">
        <v>81</v>
      </c>
      <c r="C100" t="s">
        <v>246</v>
      </c>
      <c r="D100" t="s">
        <v>276</v>
      </c>
      <c r="E100" t="s">
        <v>277</v>
      </c>
      <c r="F100" t="s">
        <v>278</v>
      </c>
      <c r="G100">
        <v>20010302</v>
      </c>
      <c r="H100" t="s">
        <v>89</v>
      </c>
      <c r="I100" t="s">
        <v>261</v>
      </c>
    </row>
    <row r="101" spans="1:9" x14ac:dyDescent="0.25">
      <c r="A101" s="103">
        <v>8000334</v>
      </c>
      <c r="B101" t="s">
        <v>81</v>
      </c>
      <c r="C101" t="s">
        <v>246</v>
      </c>
      <c r="D101" t="s">
        <v>279</v>
      </c>
      <c r="E101" t="s">
        <v>280</v>
      </c>
      <c r="F101" t="s">
        <v>281</v>
      </c>
      <c r="G101">
        <v>20080415</v>
      </c>
      <c r="H101" t="s">
        <v>89</v>
      </c>
    </row>
    <row r="102" spans="1:9" x14ac:dyDescent="0.25">
      <c r="A102" s="103">
        <v>95001570</v>
      </c>
      <c r="B102" t="s">
        <v>81</v>
      </c>
      <c r="C102" t="s">
        <v>246</v>
      </c>
      <c r="D102" t="s">
        <v>264</v>
      </c>
      <c r="E102" t="s">
        <v>282</v>
      </c>
      <c r="F102" t="s">
        <v>283</v>
      </c>
      <c r="G102">
        <v>19960119</v>
      </c>
      <c r="H102" t="s">
        <v>89</v>
      </c>
      <c r="I102" t="s">
        <v>261</v>
      </c>
    </row>
    <row r="103" spans="1:9" x14ac:dyDescent="0.25">
      <c r="A103" s="103">
        <v>95001571</v>
      </c>
      <c r="B103" t="s">
        <v>81</v>
      </c>
      <c r="C103" t="s">
        <v>246</v>
      </c>
      <c r="D103" t="s">
        <v>264</v>
      </c>
      <c r="E103" t="s">
        <v>284</v>
      </c>
      <c r="F103" t="s">
        <v>285</v>
      </c>
      <c r="G103">
        <v>19960119</v>
      </c>
      <c r="H103" t="s">
        <v>89</v>
      </c>
      <c r="I103" t="s">
        <v>261</v>
      </c>
    </row>
    <row r="104" spans="1:9" x14ac:dyDescent="0.25">
      <c r="A104" s="103">
        <v>95001575</v>
      </c>
      <c r="B104" t="s">
        <v>81</v>
      </c>
      <c r="C104" t="s">
        <v>246</v>
      </c>
      <c r="D104" t="s">
        <v>264</v>
      </c>
      <c r="E104" t="s">
        <v>291</v>
      </c>
      <c r="F104" t="s">
        <v>292</v>
      </c>
      <c r="G104">
        <v>19960404</v>
      </c>
      <c r="H104" t="s">
        <v>89</v>
      </c>
      <c r="I104" t="s">
        <v>261</v>
      </c>
    </row>
    <row r="105" spans="1:9" x14ac:dyDescent="0.25">
      <c r="A105" s="103">
        <v>8000335</v>
      </c>
      <c r="B105" t="s">
        <v>81</v>
      </c>
      <c r="C105" t="s">
        <v>246</v>
      </c>
      <c r="D105" t="s">
        <v>279</v>
      </c>
      <c r="E105" t="s">
        <v>293</v>
      </c>
      <c r="F105" t="s">
        <v>294</v>
      </c>
      <c r="G105">
        <v>20080415</v>
      </c>
      <c r="H105" t="s">
        <v>89</v>
      </c>
    </row>
    <row r="106" spans="1:9" x14ac:dyDescent="0.25">
      <c r="A106" s="103">
        <v>99000776</v>
      </c>
      <c r="B106" t="s">
        <v>81</v>
      </c>
      <c r="C106" t="s">
        <v>246</v>
      </c>
      <c r="D106" t="s">
        <v>264</v>
      </c>
      <c r="E106" t="s">
        <v>297</v>
      </c>
      <c r="F106" t="s">
        <v>298</v>
      </c>
      <c r="G106">
        <v>19990701</v>
      </c>
      <c r="H106" t="s">
        <v>89</v>
      </c>
      <c r="I106" t="s">
        <v>261</v>
      </c>
    </row>
    <row r="107" spans="1:9" x14ac:dyDescent="0.25">
      <c r="A107" s="103">
        <v>95001577</v>
      </c>
      <c r="B107" t="s">
        <v>81</v>
      </c>
      <c r="C107" t="s">
        <v>246</v>
      </c>
      <c r="D107" t="s">
        <v>258</v>
      </c>
      <c r="E107" t="s">
        <v>299</v>
      </c>
      <c r="F107" t="s">
        <v>300</v>
      </c>
      <c r="G107">
        <v>19960119</v>
      </c>
      <c r="H107" t="s">
        <v>89</v>
      </c>
      <c r="I107" t="s">
        <v>261</v>
      </c>
    </row>
    <row r="108" spans="1:9" x14ac:dyDescent="0.25">
      <c r="A108" s="103">
        <v>95001580</v>
      </c>
      <c r="B108" t="s">
        <v>81</v>
      </c>
      <c r="C108" t="s">
        <v>246</v>
      </c>
      <c r="D108" t="s">
        <v>258</v>
      </c>
      <c r="E108" t="s">
        <v>304</v>
      </c>
      <c r="F108" t="s">
        <v>305</v>
      </c>
      <c r="G108">
        <v>19960119</v>
      </c>
      <c r="H108" t="s">
        <v>89</v>
      </c>
      <c r="I108" t="s">
        <v>261</v>
      </c>
    </row>
    <row r="109" spans="1:9" x14ac:dyDescent="0.25">
      <c r="A109" s="103">
        <v>7001494</v>
      </c>
      <c r="B109" t="s">
        <v>81</v>
      </c>
      <c r="C109" t="s">
        <v>246</v>
      </c>
      <c r="D109" t="s">
        <v>255</v>
      </c>
      <c r="E109" t="s">
        <v>256</v>
      </c>
      <c r="F109" t="s">
        <v>257</v>
      </c>
      <c r="G109">
        <v>20080129</v>
      </c>
      <c r="H109" t="s">
        <v>111</v>
      </c>
    </row>
    <row r="110" spans="1:9" x14ac:dyDescent="0.25">
      <c r="A110" s="103">
        <v>95001566</v>
      </c>
      <c r="B110" t="s">
        <v>81</v>
      </c>
      <c r="C110" t="s">
        <v>246</v>
      </c>
      <c r="D110" t="s">
        <v>258</v>
      </c>
      <c r="E110" t="s">
        <v>259</v>
      </c>
      <c r="F110" t="s">
        <v>260</v>
      </c>
      <c r="G110">
        <v>19960119</v>
      </c>
      <c r="H110" t="s">
        <v>111</v>
      </c>
      <c r="I110" t="s">
        <v>261</v>
      </c>
    </row>
    <row r="111" spans="1:9" x14ac:dyDescent="0.25">
      <c r="A111" s="103">
        <v>95001579</v>
      </c>
      <c r="B111" t="s">
        <v>81</v>
      </c>
      <c r="C111" t="s">
        <v>246</v>
      </c>
      <c r="D111" t="s">
        <v>264</v>
      </c>
      <c r="E111" t="s">
        <v>265</v>
      </c>
      <c r="F111" t="s">
        <v>266</v>
      </c>
      <c r="G111">
        <v>19960119</v>
      </c>
      <c r="H111" t="s">
        <v>111</v>
      </c>
      <c r="I111" t="s">
        <v>261</v>
      </c>
    </row>
    <row r="112" spans="1:9" x14ac:dyDescent="0.25">
      <c r="A112" s="103">
        <v>76000173</v>
      </c>
      <c r="B112" t="s">
        <v>81</v>
      </c>
      <c r="C112" t="s">
        <v>246</v>
      </c>
      <c r="D112" t="s">
        <v>247</v>
      </c>
      <c r="E112" t="s">
        <v>286</v>
      </c>
      <c r="F112" t="s">
        <v>287</v>
      </c>
      <c r="G112">
        <v>19760929</v>
      </c>
      <c r="H112" t="s">
        <v>111</v>
      </c>
      <c r="I112" t="s">
        <v>288</v>
      </c>
    </row>
    <row r="113" spans="1:9" x14ac:dyDescent="0.25">
      <c r="A113" s="103">
        <v>95001574</v>
      </c>
      <c r="B113" t="s">
        <v>81</v>
      </c>
      <c r="C113" t="s">
        <v>246</v>
      </c>
      <c r="D113" t="s">
        <v>264</v>
      </c>
      <c r="E113" t="s">
        <v>289</v>
      </c>
      <c r="F113" t="s">
        <v>290</v>
      </c>
      <c r="G113">
        <v>19960119</v>
      </c>
      <c r="H113" t="s">
        <v>111</v>
      </c>
      <c r="I113" t="s">
        <v>261</v>
      </c>
    </row>
    <row r="114" spans="1:9" x14ac:dyDescent="0.25">
      <c r="A114" s="103">
        <v>95001576</v>
      </c>
      <c r="B114" t="s">
        <v>81</v>
      </c>
      <c r="C114" t="s">
        <v>246</v>
      </c>
      <c r="D114" t="s">
        <v>264</v>
      </c>
      <c r="E114" t="s">
        <v>295</v>
      </c>
      <c r="F114" t="s">
        <v>296</v>
      </c>
      <c r="G114">
        <v>19960119</v>
      </c>
      <c r="H114" t="s">
        <v>111</v>
      </c>
      <c r="I114" t="s">
        <v>261</v>
      </c>
    </row>
    <row r="115" spans="1:9" x14ac:dyDescent="0.25">
      <c r="A115" s="103">
        <v>95001578</v>
      </c>
      <c r="B115" t="s">
        <v>81</v>
      </c>
      <c r="C115" t="s">
        <v>246</v>
      </c>
      <c r="D115" t="s">
        <v>301</v>
      </c>
      <c r="E115" t="s">
        <v>302</v>
      </c>
      <c r="F115" t="s">
        <v>303</v>
      </c>
      <c r="G115">
        <v>19960119</v>
      </c>
      <c r="H115" t="s">
        <v>111</v>
      </c>
      <c r="I115" t="s">
        <v>261</v>
      </c>
    </row>
    <row r="116" spans="1:9" x14ac:dyDescent="0.25">
      <c r="A116" s="103">
        <v>66000434</v>
      </c>
      <c r="B116" t="s">
        <v>81</v>
      </c>
      <c r="C116" t="s">
        <v>246</v>
      </c>
      <c r="D116" t="s">
        <v>250</v>
      </c>
      <c r="E116" t="s">
        <v>251</v>
      </c>
      <c r="F116" t="s">
        <v>252</v>
      </c>
      <c r="G116">
        <v>19661015</v>
      </c>
      <c r="H116" t="s">
        <v>86</v>
      </c>
    </row>
    <row r="117" spans="1:9" x14ac:dyDescent="0.25">
      <c r="A117" s="103">
        <v>83001070</v>
      </c>
      <c r="B117" t="s">
        <v>81</v>
      </c>
      <c r="C117" t="s">
        <v>246</v>
      </c>
      <c r="D117" t="s">
        <v>269</v>
      </c>
      <c r="E117" t="s">
        <v>270</v>
      </c>
      <c r="F117" t="s">
        <v>271</v>
      </c>
      <c r="G117">
        <v>19830616</v>
      </c>
      <c r="H117" t="s">
        <v>147</v>
      </c>
    </row>
    <row r="118" spans="1:9" x14ac:dyDescent="0.25">
      <c r="A118" s="103">
        <v>86001934</v>
      </c>
      <c r="B118" t="s">
        <v>81</v>
      </c>
      <c r="C118" t="s">
        <v>306</v>
      </c>
      <c r="D118" t="s">
        <v>307</v>
      </c>
      <c r="E118" t="s">
        <v>308</v>
      </c>
      <c r="F118" t="s">
        <v>309</v>
      </c>
      <c r="G118">
        <v>19860724</v>
      </c>
      <c r="H118" t="s">
        <v>89</v>
      </c>
    </row>
    <row r="119" spans="1:9" x14ac:dyDescent="0.25">
      <c r="A119" s="103">
        <v>85003385</v>
      </c>
      <c r="B119" t="s">
        <v>81</v>
      </c>
      <c r="C119" t="s">
        <v>306</v>
      </c>
      <c r="D119" t="s">
        <v>307</v>
      </c>
      <c r="E119" t="s">
        <v>310</v>
      </c>
      <c r="F119" t="s">
        <v>311</v>
      </c>
      <c r="G119">
        <v>19851024</v>
      </c>
      <c r="H119" t="s">
        <v>89</v>
      </c>
    </row>
    <row r="120" spans="1:9" x14ac:dyDescent="0.25">
      <c r="A120" s="103">
        <v>94000865</v>
      </c>
      <c r="B120" t="s">
        <v>81</v>
      </c>
      <c r="C120" t="s">
        <v>306</v>
      </c>
      <c r="D120" t="s">
        <v>307</v>
      </c>
      <c r="E120" t="s">
        <v>316</v>
      </c>
      <c r="F120" t="s">
        <v>317</v>
      </c>
      <c r="G120">
        <v>19940816</v>
      </c>
      <c r="H120" t="s">
        <v>89</v>
      </c>
      <c r="I120" t="s">
        <v>90</v>
      </c>
    </row>
    <row r="121" spans="1:9" x14ac:dyDescent="0.25">
      <c r="A121" s="103">
        <v>10000133</v>
      </c>
      <c r="B121" t="s">
        <v>81</v>
      </c>
      <c r="C121" t="s">
        <v>306</v>
      </c>
      <c r="D121" t="s">
        <v>307</v>
      </c>
      <c r="E121" t="s">
        <v>318</v>
      </c>
      <c r="F121" t="s">
        <v>319</v>
      </c>
      <c r="G121">
        <v>20100331</v>
      </c>
      <c r="H121" t="s">
        <v>89</v>
      </c>
    </row>
    <row r="122" spans="1:9" x14ac:dyDescent="0.25">
      <c r="A122" s="103">
        <v>86000682</v>
      </c>
      <c r="B122" t="s">
        <v>81</v>
      </c>
      <c r="C122" t="s">
        <v>306</v>
      </c>
      <c r="D122" t="s">
        <v>307</v>
      </c>
      <c r="E122" t="s">
        <v>321</v>
      </c>
      <c r="F122" t="s">
        <v>322</v>
      </c>
      <c r="G122">
        <v>19860314</v>
      </c>
      <c r="H122" t="s">
        <v>89</v>
      </c>
      <c r="I122" t="s">
        <v>189</v>
      </c>
    </row>
    <row r="123" spans="1:9" x14ac:dyDescent="0.25">
      <c r="A123" s="103">
        <v>80002421</v>
      </c>
      <c r="B123" t="s">
        <v>81</v>
      </c>
      <c r="C123" t="s">
        <v>306</v>
      </c>
      <c r="D123" t="s">
        <v>307</v>
      </c>
      <c r="E123" t="s">
        <v>323</v>
      </c>
      <c r="F123" t="s">
        <v>324</v>
      </c>
      <c r="G123">
        <v>19801014</v>
      </c>
      <c r="H123" t="s">
        <v>89</v>
      </c>
    </row>
    <row r="124" spans="1:9" x14ac:dyDescent="0.25">
      <c r="A124" s="103">
        <v>89000040</v>
      </c>
      <c r="B124" t="s">
        <v>81</v>
      </c>
      <c r="C124" t="s">
        <v>306</v>
      </c>
      <c r="D124" t="s">
        <v>307</v>
      </c>
      <c r="E124" t="s">
        <v>312</v>
      </c>
      <c r="F124" t="s">
        <v>313</v>
      </c>
      <c r="G124">
        <v>19890531</v>
      </c>
      <c r="H124" t="s">
        <v>111</v>
      </c>
    </row>
    <row r="125" spans="1:9" x14ac:dyDescent="0.25">
      <c r="A125" s="103">
        <v>89001630</v>
      </c>
      <c r="B125" t="s">
        <v>81</v>
      </c>
      <c r="C125" t="s">
        <v>306</v>
      </c>
      <c r="D125" t="s">
        <v>307</v>
      </c>
      <c r="E125" t="s">
        <v>314</v>
      </c>
      <c r="F125" t="s">
        <v>315</v>
      </c>
      <c r="G125">
        <v>19891005</v>
      </c>
      <c r="H125" t="s">
        <v>111</v>
      </c>
    </row>
    <row r="126" spans="1:9" x14ac:dyDescent="0.25">
      <c r="A126" s="103">
        <v>74001098</v>
      </c>
      <c r="B126" t="s">
        <v>81</v>
      </c>
      <c r="C126" t="s">
        <v>306</v>
      </c>
      <c r="D126" t="s">
        <v>307</v>
      </c>
      <c r="E126" t="s">
        <v>320</v>
      </c>
      <c r="F126" t="s">
        <v>114</v>
      </c>
      <c r="G126">
        <v>19741230</v>
      </c>
      <c r="H126" t="s">
        <v>86</v>
      </c>
    </row>
    <row r="127" spans="1:9" x14ac:dyDescent="0.25">
      <c r="A127" s="103">
        <v>91001938</v>
      </c>
      <c r="B127" t="s">
        <v>81</v>
      </c>
      <c r="C127" t="s">
        <v>325</v>
      </c>
      <c r="D127" t="s">
        <v>329</v>
      </c>
      <c r="E127" t="s">
        <v>330</v>
      </c>
      <c r="F127" t="s">
        <v>331</v>
      </c>
      <c r="G127">
        <v>19920113</v>
      </c>
      <c r="H127" t="s">
        <v>89</v>
      </c>
    </row>
    <row r="128" spans="1:9" x14ac:dyDescent="0.25">
      <c r="A128" s="103">
        <v>92001762</v>
      </c>
      <c r="B128" t="s">
        <v>81</v>
      </c>
      <c r="C128" t="s">
        <v>325</v>
      </c>
      <c r="D128" t="s">
        <v>329</v>
      </c>
      <c r="E128" t="s">
        <v>332</v>
      </c>
      <c r="F128" t="s">
        <v>333</v>
      </c>
      <c r="G128">
        <v>19930127</v>
      </c>
      <c r="H128" t="s">
        <v>89</v>
      </c>
    </row>
    <row r="129" spans="1:9" x14ac:dyDescent="0.25">
      <c r="A129" s="103">
        <v>92000333</v>
      </c>
      <c r="B129" t="s">
        <v>81</v>
      </c>
      <c r="C129" t="s">
        <v>325</v>
      </c>
      <c r="D129" t="s">
        <v>326</v>
      </c>
      <c r="E129" t="s">
        <v>327</v>
      </c>
      <c r="F129" t="s">
        <v>328</v>
      </c>
      <c r="G129">
        <v>19920410</v>
      </c>
      <c r="H129" t="s">
        <v>111</v>
      </c>
    </row>
    <row r="130" spans="1:9" x14ac:dyDescent="0.25">
      <c r="A130" s="103">
        <v>94000863</v>
      </c>
      <c r="B130" t="s">
        <v>81</v>
      </c>
      <c r="C130" t="s">
        <v>334</v>
      </c>
      <c r="D130" t="s">
        <v>335</v>
      </c>
      <c r="E130" t="s">
        <v>336</v>
      </c>
      <c r="F130" t="s">
        <v>337</v>
      </c>
      <c r="G130">
        <v>19940816</v>
      </c>
      <c r="H130" t="s">
        <v>89</v>
      </c>
      <c r="I130" t="s">
        <v>90</v>
      </c>
    </row>
    <row r="131" spans="1:9" x14ac:dyDescent="0.25">
      <c r="A131" s="103">
        <v>80002428</v>
      </c>
      <c r="B131" t="s">
        <v>81</v>
      </c>
      <c r="C131" t="s">
        <v>334</v>
      </c>
      <c r="D131" t="s">
        <v>338</v>
      </c>
      <c r="E131" t="s">
        <v>339</v>
      </c>
      <c r="F131" t="s">
        <v>340</v>
      </c>
      <c r="G131">
        <v>19800827</v>
      </c>
      <c r="H131" t="s">
        <v>89</v>
      </c>
    </row>
    <row r="132" spans="1:9" x14ac:dyDescent="0.25">
      <c r="A132" s="103">
        <v>97001452</v>
      </c>
      <c r="B132" t="s">
        <v>81</v>
      </c>
      <c r="C132" t="s">
        <v>334</v>
      </c>
      <c r="D132" t="s">
        <v>335</v>
      </c>
      <c r="E132" t="s">
        <v>341</v>
      </c>
      <c r="F132" t="s">
        <v>342</v>
      </c>
      <c r="G132">
        <v>19971208</v>
      </c>
      <c r="H132" t="s">
        <v>89</v>
      </c>
    </row>
    <row r="133" spans="1:9" x14ac:dyDescent="0.25">
      <c r="A133" s="103">
        <v>96000548</v>
      </c>
      <c r="B133" t="s">
        <v>81</v>
      </c>
      <c r="C133" t="s">
        <v>334</v>
      </c>
      <c r="D133" t="s">
        <v>335</v>
      </c>
      <c r="E133" t="s">
        <v>343</v>
      </c>
      <c r="F133" t="s">
        <v>344</v>
      </c>
      <c r="G133">
        <v>19960517</v>
      </c>
      <c r="H133" t="s">
        <v>345</v>
      </c>
    </row>
    <row r="134" spans="1:9" x14ac:dyDescent="0.25">
      <c r="A134" s="103">
        <v>80002429</v>
      </c>
      <c r="B134" t="s">
        <v>81</v>
      </c>
      <c r="C134" t="s">
        <v>346</v>
      </c>
      <c r="D134" t="s">
        <v>347</v>
      </c>
      <c r="E134" t="s">
        <v>348</v>
      </c>
      <c r="F134" t="s">
        <v>349</v>
      </c>
      <c r="G134">
        <v>19800201</v>
      </c>
      <c r="H134" t="s">
        <v>89</v>
      </c>
    </row>
    <row r="135" spans="1:9" x14ac:dyDescent="0.25">
      <c r="A135" s="103">
        <v>85000646</v>
      </c>
      <c r="B135" t="s">
        <v>81</v>
      </c>
      <c r="C135" t="s">
        <v>346</v>
      </c>
      <c r="D135" t="s">
        <v>353</v>
      </c>
      <c r="E135" t="s">
        <v>354</v>
      </c>
      <c r="F135" t="s">
        <v>355</v>
      </c>
      <c r="G135">
        <v>19850328</v>
      </c>
      <c r="H135" t="s">
        <v>89</v>
      </c>
    </row>
    <row r="136" spans="1:9" x14ac:dyDescent="0.25">
      <c r="A136" s="103">
        <v>93000277</v>
      </c>
      <c r="B136" t="s">
        <v>81</v>
      </c>
      <c r="C136" t="s">
        <v>346</v>
      </c>
      <c r="D136" t="s">
        <v>347</v>
      </c>
      <c r="E136" t="s">
        <v>350</v>
      </c>
      <c r="F136" t="s">
        <v>114</v>
      </c>
      <c r="G136">
        <v>19930415</v>
      </c>
      <c r="H136" t="s">
        <v>86</v>
      </c>
      <c r="I136" t="s">
        <v>240</v>
      </c>
    </row>
    <row r="137" spans="1:9" x14ac:dyDescent="0.25">
      <c r="A137" s="103">
        <v>70000361</v>
      </c>
      <c r="B137" t="s">
        <v>81</v>
      </c>
      <c r="C137" t="s">
        <v>346</v>
      </c>
      <c r="D137" t="s">
        <v>250</v>
      </c>
      <c r="E137" t="s">
        <v>351</v>
      </c>
      <c r="F137" t="s">
        <v>352</v>
      </c>
      <c r="G137">
        <v>19701006</v>
      </c>
      <c r="H137" t="s">
        <v>86</v>
      </c>
    </row>
    <row r="138" spans="1:9" x14ac:dyDescent="0.25">
      <c r="A138" s="103">
        <v>6001093</v>
      </c>
      <c r="B138" t="s">
        <v>81</v>
      </c>
      <c r="C138" t="s">
        <v>356</v>
      </c>
      <c r="D138" t="s">
        <v>357</v>
      </c>
      <c r="E138" t="s">
        <v>358</v>
      </c>
      <c r="F138" t="s">
        <v>359</v>
      </c>
      <c r="G138">
        <v>20061129</v>
      </c>
      <c r="H138" t="s">
        <v>89</v>
      </c>
    </row>
    <row r="139" spans="1:9" x14ac:dyDescent="0.25">
      <c r="A139" s="103">
        <v>93001375</v>
      </c>
      <c r="B139" t="s">
        <v>81</v>
      </c>
      <c r="C139" t="s">
        <v>360</v>
      </c>
      <c r="D139" t="s">
        <v>361</v>
      </c>
      <c r="E139" t="s">
        <v>362</v>
      </c>
      <c r="F139" t="s">
        <v>363</v>
      </c>
      <c r="G139">
        <v>19931214</v>
      </c>
      <c r="H139" t="s">
        <v>89</v>
      </c>
    </row>
    <row r="140" spans="1:9" x14ac:dyDescent="0.25">
      <c r="A140" s="103">
        <v>80002433</v>
      </c>
      <c r="B140" t="s">
        <v>81</v>
      </c>
      <c r="C140" t="s">
        <v>360</v>
      </c>
      <c r="D140" t="s">
        <v>364</v>
      </c>
      <c r="E140" t="s">
        <v>365</v>
      </c>
      <c r="F140" t="s">
        <v>366</v>
      </c>
      <c r="G140">
        <v>19800811</v>
      </c>
      <c r="H140" t="s">
        <v>89</v>
      </c>
    </row>
    <row r="141" spans="1:9" x14ac:dyDescent="0.25">
      <c r="A141" s="103">
        <v>94000866</v>
      </c>
      <c r="B141" t="s">
        <v>81</v>
      </c>
      <c r="C141" t="s">
        <v>360</v>
      </c>
      <c r="D141" t="s">
        <v>367</v>
      </c>
      <c r="E141" t="s">
        <v>370</v>
      </c>
      <c r="F141" t="s">
        <v>371</v>
      </c>
      <c r="G141">
        <v>19940816</v>
      </c>
      <c r="H141" t="s">
        <v>89</v>
      </c>
      <c r="I141" t="s">
        <v>90</v>
      </c>
    </row>
    <row r="142" spans="1:9" x14ac:dyDescent="0.25">
      <c r="A142" s="103">
        <v>6000040</v>
      </c>
      <c r="B142" t="s">
        <v>81</v>
      </c>
      <c r="C142" t="s">
        <v>360</v>
      </c>
      <c r="D142" t="s">
        <v>367</v>
      </c>
      <c r="E142" t="s">
        <v>373</v>
      </c>
      <c r="F142" t="s">
        <v>374</v>
      </c>
      <c r="G142">
        <v>20060214</v>
      </c>
      <c r="H142" t="s">
        <v>89</v>
      </c>
    </row>
    <row r="143" spans="1:9" x14ac:dyDescent="0.25">
      <c r="A143" s="103">
        <v>91000152</v>
      </c>
      <c r="B143" t="s">
        <v>81</v>
      </c>
      <c r="C143" t="s">
        <v>360</v>
      </c>
      <c r="D143" t="s">
        <v>375</v>
      </c>
      <c r="E143" t="s">
        <v>376</v>
      </c>
      <c r="F143" t="s">
        <v>377</v>
      </c>
      <c r="G143">
        <v>19910228</v>
      </c>
      <c r="H143" t="s">
        <v>89</v>
      </c>
    </row>
    <row r="144" spans="1:9" x14ac:dyDescent="0.25">
      <c r="A144" s="103">
        <v>93000278</v>
      </c>
      <c r="B144" t="s">
        <v>81</v>
      </c>
      <c r="C144" t="s">
        <v>360</v>
      </c>
      <c r="D144" t="s">
        <v>364</v>
      </c>
      <c r="E144" t="s">
        <v>372</v>
      </c>
      <c r="F144" t="s">
        <v>114</v>
      </c>
      <c r="G144">
        <v>19930415</v>
      </c>
      <c r="H144" t="s">
        <v>86</v>
      </c>
      <c r="I144" t="s">
        <v>240</v>
      </c>
    </row>
    <row r="145" spans="1:9" x14ac:dyDescent="0.25">
      <c r="A145" s="103">
        <v>12000173</v>
      </c>
      <c r="B145" t="s">
        <v>81</v>
      </c>
      <c r="C145" t="s">
        <v>360</v>
      </c>
      <c r="D145" t="s">
        <v>367</v>
      </c>
      <c r="E145" t="s">
        <v>368</v>
      </c>
      <c r="F145" t="s">
        <v>369</v>
      </c>
      <c r="G145">
        <v>20120326</v>
      </c>
      <c r="H145" t="s">
        <v>147</v>
      </c>
      <c r="I145" t="s">
        <v>195</v>
      </c>
    </row>
  </sheetData>
  <mergeCells count="3">
    <mergeCell ref="A1:D1"/>
    <mergeCell ref="A2:B2"/>
    <mergeCell ref="A3:A1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62"/>
  <sheetViews>
    <sheetView topLeftCell="A43" workbookViewId="0">
      <selection activeCell="A43" sqref="A43:AG43"/>
    </sheetView>
  </sheetViews>
  <sheetFormatPr defaultRowHeight="15" x14ac:dyDescent="0.25"/>
  <cols>
    <col min="1" max="1" width="12" bestFit="1" customWidth="1"/>
    <col min="2" max="2" width="7.28515625" customWidth="1"/>
    <col min="3" max="3" width="7.5703125" customWidth="1"/>
    <col min="4" max="4" width="5" bestFit="1" customWidth="1"/>
    <col min="5" max="5" width="6.140625" bestFit="1" customWidth="1"/>
    <col min="6" max="6" width="5" bestFit="1" customWidth="1"/>
    <col min="7" max="7" width="6.5703125" bestFit="1" customWidth="1"/>
    <col min="8" max="8" width="5" bestFit="1" customWidth="1"/>
    <col min="9" max="9" width="6.140625" bestFit="1" customWidth="1"/>
    <col min="10" max="10" width="4" bestFit="1" customWidth="1"/>
    <col min="11" max="11" width="6.5703125" bestFit="1" customWidth="1"/>
    <col min="12" max="12" width="3.7109375" bestFit="1" customWidth="1"/>
    <col min="13" max="13" width="6.140625" bestFit="1" customWidth="1"/>
    <col min="14" max="14" width="3.7109375" bestFit="1" customWidth="1"/>
    <col min="15" max="15" width="6.5703125" bestFit="1" customWidth="1"/>
    <col min="16" max="16" width="3.7109375" bestFit="1" customWidth="1"/>
    <col min="17" max="17" width="6.140625" bestFit="1" customWidth="1"/>
    <col min="18" max="18" width="4.7109375" customWidth="1"/>
    <col min="19" max="19" width="6.5703125" bestFit="1" customWidth="1"/>
    <col min="20" max="20" width="5" customWidth="1"/>
    <col min="21" max="21" width="7.42578125" customWidth="1"/>
    <col min="22" max="22" width="3.7109375" bestFit="1" customWidth="1"/>
    <col min="23" max="23" width="6.5703125" bestFit="1" customWidth="1"/>
    <col min="24" max="24" width="3.7109375" bestFit="1" customWidth="1"/>
    <col min="25" max="25" width="6.140625" bestFit="1" customWidth="1"/>
    <col min="26" max="26" width="8.140625" customWidth="1"/>
    <col min="27" max="27" width="6.5703125" bestFit="1" customWidth="1"/>
    <col min="28" max="28" width="4" bestFit="1" customWidth="1"/>
    <col min="29" max="29" width="7.140625" customWidth="1"/>
    <col min="30" max="30" width="3.7109375" bestFit="1" customWidth="1"/>
    <col min="31" max="31" width="6.5703125" bestFit="1" customWidth="1"/>
    <col min="32" max="32" width="3.7109375" bestFit="1" customWidth="1"/>
    <col min="33" max="33" width="5.140625" bestFit="1" customWidth="1"/>
  </cols>
  <sheetData>
    <row r="1" spans="1:33" ht="18.75" x14ac:dyDescent="0.3">
      <c r="A1" s="437" t="s">
        <v>433</v>
      </c>
      <c r="B1" s="438"/>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9"/>
    </row>
    <row r="2" spans="1:33" x14ac:dyDescent="0.25">
      <c r="A2" s="358" t="s">
        <v>434</v>
      </c>
      <c r="B2" s="441">
        <v>2010</v>
      </c>
      <c r="C2" s="441"/>
      <c r="D2" s="441"/>
      <c r="E2" s="441"/>
      <c r="F2" s="441"/>
      <c r="G2" s="441"/>
      <c r="H2" s="441"/>
      <c r="I2" s="441"/>
      <c r="J2" s="441"/>
      <c r="K2" s="441"/>
      <c r="L2" s="441"/>
      <c r="M2" s="441"/>
      <c r="N2" s="441"/>
      <c r="O2" s="441"/>
      <c r="P2" s="441"/>
      <c r="Q2" s="441"/>
      <c r="R2" s="441"/>
      <c r="S2" s="441"/>
      <c r="T2" s="441"/>
      <c r="U2" s="441"/>
      <c r="V2" s="441"/>
      <c r="W2" s="441"/>
      <c r="X2" s="441"/>
      <c r="Y2" s="441"/>
      <c r="Z2" s="441"/>
      <c r="AA2" s="441"/>
      <c r="AB2" s="441"/>
      <c r="AC2" s="441"/>
      <c r="AD2" s="441"/>
      <c r="AE2" s="441"/>
      <c r="AF2" s="441"/>
      <c r="AG2" s="442"/>
    </row>
    <row r="3" spans="1:33" ht="33" customHeight="1" x14ac:dyDescent="0.25">
      <c r="A3" s="358"/>
      <c r="B3" s="443" t="s">
        <v>426</v>
      </c>
      <c r="C3" s="444"/>
      <c r="D3" s="444"/>
      <c r="E3" s="445"/>
      <c r="F3" s="446" t="s">
        <v>420</v>
      </c>
      <c r="G3" s="436"/>
      <c r="H3" s="436"/>
      <c r="I3" s="436"/>
      <c r="J3" s="436" t="s">
        <v>437</v>
      </c>
      <c r="K3" s="436"/>
      <c r="L3" s="436"/>
      <c r="M3" s="436"/>
      <c r="N3" s="436" t="s">
        <v>421</v>
      </c>
      <c r="O3" s="436"/>
      <c r="P3" s="436"/>
      <c r="Q3" s="436"/>
      <c r="R3" s="436" t="s">
        <v>422</v>
      </c>
      <c r="S3" s="436"/>
      <c r="T3" s="436"/>
      <c r="U3" s="436"/>
      <c r="V3" s="436" t="s">
        <v>424</v>
      </c>
      <c r="W3" s="436"/>
      <c r="X3" s="436"/>
      <c r="Y3" s="436"/>
      <c r="Z3" s="436" t="s">
        <v>423</v>
      </c>
      <c r="AA3" s="436"/>
      <c r="AB3" s="436"/>
      <c r="AC3" s="436"/>
      <c r="AD3" s="436" t="s">
        <v>425</v>
      </c>
      <c r="AE3" s="436"/>
      <c r="AF3" s="436"/>
      <c r="AG3" s="440"/>
    </row>
    <row r="4" spans="1:33" ht="122.25" customHeight="1" x14ac:dyDescent="0.25">
      <c r="A4" s="358"/>
      <c r="B4" s="162" t="s">
        <v>427</v>
      </c>
      <c r="C4" s="163" t="s">
        <v>428</v>
      </c>
      <c r="D4" s="163" t="s">
        <v>429</v>
      </c>
      <c r="E4" s="167" t="s">
        <v>430</v>
      </c>
      <c r="F4" s="162" t="s">
        <v>416</v>
      </c>
      <c r="G4" s="163" t="s">
        <v>417</v>
      </c>
      <c r="H4" s="163" t="s">
        <v>418</v>
      </c>
      <c r="I4" s="164" t="s">
        <v>419</v>
      </c>
      <c r="J4" s="163" t="s">
        <v>416</v>
      </c>
      <c r="K4" s="163" t="s">
        <v>417</v>
      </c>
      <c r="L4" s="163" t="s">
        <v>418</v>
      </c>
      <c r="M4" s="164" t="s">
        <v>419</v>
      </c>
      <c r="N4" s="163" t="s">
        <v>416</v>
      </c>
      <c r="O4" s="163" t="s">
        <v>417</v>
      </c>
      <c r="P4" s="163" t="s">
        <v>418</v>
      </c>
      <c r="Q4" s="164" t="s">
        <v>419</v>
      </c>
      <c r="R4" s="163" t="s">
        <v>416</v>
      </c>
      <c r="S4" s="163" t="s">
        <v>417</v>
      </c>
      <c r="T4" s="163" t="s">
        <v>418</v>
      </c>
      <c r="U4" s="164" t="s">
        <v>419</v>
      </c>
      <c r="V4" s="163" t="s">
        <v>416</v>
      </c>
      <c r="W4" s="163" t="s">
        <v>417</v>
      </c>
      <c r="X4" s="163" t="s">
        <v>418</v>
      </c>
      <c r="Y4" s="164" t="s">
        <v>419</v>
      </c>
      <c r="Z4" s="163" t="s">
        <v>416</v>
      </c>
      <c r="AA4" s="163" t="s">
        <v>417</v>
      </c>
      <c r="AB4" s="163" t="s">
        <v>418</v>
      </c>
      <c r="AC4" s="164" t="s">
        <v>419</v>
      </c>
      <c r="AD4" s="163" t="s">
        <v>416</v>
      </c>
      <c r="AE4" s="163" t="s">
        <v>417</v>
      </c>
      <c r="AF4" s="163" t="s">
        <v>418</v>
      </c>
      <c r="AG4" s="167" t="s">
        <v>419</v>
      </c>
    </row>
    <row r="5" spans="1:33" x14ac:dyDescent="0.25">
      <c r="A5" s="172" t="s">
        <v>74</v>
      </c>
      <c r="B5" s="173"/>
      <c r="C5" s="174"/>
      <c r="D5" s="174"/>
      <c r="E5" s="175"/>
      <c r="F5" s="173"/>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5"/>
    </row>
    <row r="6" spans="1:33" x14ac:dyDescent="0.25">
      <c r="A6" s="120" t="s">
        <v>0</v>
      </c>
      <c r="B6" s="165">
        <f>SUM(F6,J6,N6,R6,Z6,V6,AD6)</f>
        <v>7746</v>
      </c>
      <c r="C6" s="109">
        <f>SUM(G6,K6,O6,S6,AA6,W6,AE6)</f>
        <v>1123</v>
      </c>
      <c r="D6" s="109">
        <f>SUM(H6,L6,P6,T6,AB6,X6,AF6)</f>
        <v>6623</v>
      </c>
      <c r="E6" s="168">
        <f>(C6/(D6+C6))</f>
        <v>0.14497805318874257</v>
      </c>
      <c r="F6" s="165">
        <f>(G6+H6)</f>
        <v>7307</v>
      </c>
      <c r="G6" s="109">
        <v>1015</v>
      </c>
      <c r="H6" s="109">
        <v>6292</v>
      </c>
      <c r="I6" s="166">
        <f>(G6/(H6+G6))</f>
        <v>0.13890789653756672</v>
      </c>
      <c r="J6" s="109">
        <f>(K6+L6)</f>
        <v>136</v>
      </c>
      <c r="K6" s="109">
        <v>40</v>
      </c>
      <c r="L6" s="109">
        <v>96</v>
      </c>
      <c r="M6" s="166">
        <f>(K6/(L6+K6))</f>
        <v>0.29411764705882354</v>
      </c>
      <c r="N6" s="109">
        <f>(O6+P6)</f>
        <v>36</v>
      </c>
      <c r="O6" s="109">
        <v>8</v>
      </c>
      <c r="P6" s="109">
        <v>28</v>
      </c>
      <c r="Q6" s="166">
        <f>(O6/(P6+O6))</f>
        <v>0.22222222222222221</v>
      </c>
      <c r="R6" s="109">
        <f>(S6+T6)</f>
        <v>26</v>
      </c>
      <c r="S6" s="109">
        <v>6</v>
      </c>
      <c r="T6" s="109">
        <v>20</v>
      </c>
      <c r="U6" s="166">
        <f>(S6/(T6+S6))</f>
        <v>0.23076923076923078</v>
      </c>
      <c r="V6" s="109">
        <f>(W6+X6)</f>
        <v>16</v>
      </c>
      <c r="W6" s="109">
        <v>3</v>
      </c>
      <c r="X6" s="109">
        <v>13</v>
      </c>
      <c r="Y6" s="166">
        <f>(W6/(X6+W6))</f>
        <v>0.1875</v>
      </c>
      <c r="Z6" s="109">
        <f>(AA6+AB6)</f>
        <v>222</v>
      </c>
      <c r="AA6" s="109">
        <v>51</v>
      </c>
      <c r="AB6" s="109">
        <v>171</v>
      </c>
      <c r="AC6" s="166">
        <f>(AA6/(AB6+AA6))</f>
        <v>0.22972972972972974</v>
      </c>
      <c r="AD6" s="109">
        <f>(AE6+AF6)</f>
        <v>3</v>
      </c>
      <c r="AE6" s="109">
        <v>0</v>
      </c>
      <c r="AF6" s="109">
        <v>3</v>
      </c>
      <c r="AG6" s="168">
        <f>(AE6/(AF6+AE6))</f>
        <v>0</v>
      </c>
    </row>
    <row r="7" spans="1:33" x14ac:dyDescent="0.25">
      <c r="A7" s="172" t="s">
        <v>75</v>
      </c>
      <c r="B7" s="173"/>
      <c r="C7" s="174"/>
      <c r="D7" s="174"/>
      <c r="E7" s="175"/>
      <c r="F7" s="173"/>
      <c r="G7" s="174"/>
      <c r="H7" s="174"/>
      <c r="I7" s="176"/>
      <c r="J7" s="174"/>
      <c r="K7" s="174"/>
      <c r="L7" s="174"/>
      <c r="M7" s="176"/>
      <c r="N7" s="174"/>
      <c r="O7" s="174"/>
      <c r="P7" s="174"/>
      <c r="Q7" s="176"/>
      <c r="R7" s="174"/>
      <c r="S7" s="174"/>
      <c r="T7" s="174"/>
      <c r="U7" s="176"/>
      <c r="V7" s="174"/>
      <c r="W7" s="174"/>
      <c r="X7" s="174"/>
      <c r="Y7" s="176"/>
      <c r="Z7" s="174"/>
      <c r="AA7" s="174"/>
      <c r="AB7" s="174"/>
      <c r="AC7" s="176"/>
      <c r="AD7" s="174"/>
      <c r="AE7" s="174"/>
      <c r="AF7" s="174"/>
      <c r="AG7" s="177"/>
    </row>
    <row r="8" spans="1:33" x14ac:dyDescent="0.25">
      <c r="A8" s="120" t="s">
        <v>385</v>
      </c>
      <c r="B8" s="165">
        <f t="shared" ref="B8:B18" si="0">SUM(F8,J8,N8,R8,Z8,V8,AD8)</f>
        <v>19</v>
      </c>
      <c r="C8" s="109">
        <f t="shared" ref="C8:C18" si="1">SUM(G8,K8,O8,S8,AA8,W8,AE8)</f>
        <v>1</v>
      </c>
      <c r="D8" s="109">
        <f t="shared" ref="D8:D18" si="2">SUM(H8,L8,P8,T8,AB8,X8,AF8)</f>
        <v>18</v>
      </c>
      <c r="E8" s="168">
        <f t="shared" ref="E8:E18" si="3">(C8/(D8+C8))</f>
        <v>5.2631578947368418E-2</v>
      </c>
      <c r="F8" s="165">
        <f t="shared" ref="F8:F18" si="4">(G8+H8)</f>
        <v>18</v>
      </c>
      <c r="G8" s="109">
        <v>1</v>
      </c>
      <c r="H8" s="109">
        <v>17</v>
      </c>
      <c r="I8" s="166">
        <f t="shared" ref="I8:I18" si="5">(G8/(H8+G8))</f>
        <v>5.5555555555555552E-2</v>
      </c>
      <c r="J8" s="109">
        <f t="shared" ref="J8:J18" si="6">(K8+L8)</f>
        <v>1</v>
      </c>
      <c r="K8" s="109">
        <v>0</v>
      </c>
      <c r="L8" s="109">
        <v>1</v>
      </c>
      <c r="M8" s="166">
        <f>(K8/(L8+K8))</f>
        <v>0</v>
      </c>
      <c r="N8" s="109">
        <v>0</v>
      </c>
      <c r="O8" s="109">
        <v>0</v>
      </c>
      <c r="P8" s="109">
        <v>0</v>
      </c>
      <c r="Q8" s="166">
        <v>0</v>
      </c>
      <c r="R8" s="109">
        <v>0</v>
      </c>
      <c r="S8" s="109">
        <v>0</v>
      </c>
      <c r="T8" s="109">
        <v>0</v>
      </c>
      <c r="U8" s="166">
        <v>0</v>
      </c>
      <c r="V8" s="109">
        <v>0</v>
      </c>
      <c r="W8" s="109">
        <v>0</v>
      </c>
      <c r="X8" s="109">
        <v>0</v>
      </c>
      <c r="Y8" s="166">
        <v>0</v>
      </c>
      <c r="Z8" s="109">
        <v>0</v>
      </c>
      <c r="AA8" s="109">
        <v>0</v>
      </c>
      <c r="AB8" s="109">
        <v>0</v>
      </c>
      <c r="AC8" s="166">
        <v>0</v>
      </c>
      <c r="AD8" s="109">
        <v>0</v>
      </c>
      <c r="AE8" s="109">
        <v>0</v>
      </c>
      <c r="AF8" s="109">
        <v>0</v>
      </c>
      <c r="AG8" s="168">
        <v>0</v>
      </c>
    </row>
    <row r="9" spans="1:33" x14ac:dyDescent="0.25">
      <c r="A9" s="120" t="s">
        <v>389</v>
      </c>
      <c r="B9" s="165">
        <f t="shared" si="0"/>
        <v>969</v>
      </c>
      <c r="C9" s="109">
        <f t="shared" si="1"/>
        <v>95</v>
      </c>
      <c r="D9" s="109">
        <f t="shared" si="2"/>
        <v>874</v>
      </c>
      <c r="E9" s="168">
        <f t="shared" si="3"/>
        <v>9.8039215686274508E-2</v>
      </c>
      <c r="F9" s="165">
        <f t="shared" si="4"/>
        <v>914</v>
      </c>
      <c r="G9" s="109">
        <v>82</v>
      </c>
      <c r="H9" s="109">
        <v>832</v>
      </c>
      <c r="I9" s="166">
        <f t="shared" si="5"/>
        <v>8.9715536105032828E-2</v>
      </c>
      <c r="J9" s="109">
        <f t="shared" si="6"/>
        <v>11</v>
      </c>
      <c r="K9" s="109">
        <v>4</v>
      </c>
      <c r="L9" s="109">
        <v>7</v>
      </c>
      <c r="M9" s="166">
        <f>(K9/(L9+K9))</f>
        <v>0.36363636363636365</v>
      </c>
      <c r="N9" s="109">
        <f>(O9+P9)</f>
        <v>11</v>
      </c>
      <c r="O9" s="109">
        <v>2</v>
      </c>
      <c r="P9" s="109">
        <v>9</v>
      </c>
      <c r="Q9" s="166">
        <f>(O9/(P9+O9))</f>
        <v>0.18181818181818182</v>
      </c>
      <c r="R9" s="109">
        <f>(S9+T9)</f>
        <v>7</v>
      </c>
      <c r="S9" s="109">
        <v>3</v>
      </c>
      <c r="T9" s="109">
        <v>4</v>
      </c>
      <c r="U9" s="166">
        <f>(S9/(T9+S9))</f>
        <v>0.42857142857142855</v>
      </c>
      <c r="V9" s="109">
        <f>(W9+X9)</f>
        <v>3</v>
      </c>
      <c r="W9" s="109">
        <v>0</v>
      </c>
      <c r="X9" s="109">
        <v>3</v>
      </c>
      <c r="Y9" s="166">
        <f>(W9/(X9+W9))</f>
        <v>0</v>
      </c>
      <c r="Z9" s="109">
        <f t="shared" ref="Z9:Z18" si="7">(AA9+AB9)</f>
        <v>23</v>
      </c>
      <c r="AA9" s="109">
        <v>4</v>
      </c>
      <c r="AB9" s="109">
        <v>19</v>
      </c>
      <c r="AC9" s="166">
        <f>(AA9/(AB9+AA9))</f>
        <v>0.17391304347826086</v>
      </c>
      <c r="AD9" s="109">
        <v>0</v>
      </c>
      <c r="AE9" s="109">
        <v>0</v>
      </c>
      <c r="AF9" s="109">
        <v>0</v>
      </c>
      <c r="AG9" s="168">
        <v>0</v>
      </c>
    </row>
    <row r="10" spans="1:33" x14ac:dyDescent="0.25">
      <c r="A10" s="120" t="s">
        <v>384</v>
      </c>
      <c r="B10" s="165">
        <f t="shared" si="0"/>
        <v>24</v>
      </c>
      <c r="C10" s="109">
        <f t="shared" si="1"/>
        <v>4</v>
      </c>
      <c r="D10" s="109">
        <f t="shared" si="2"/>
        <v>20</v>
      </c>
      <c r="E10" s="168">
        <f t="shared" si="3"/>
        <v>0.16666666666666666</v>
      </c>
      <c r="F10" s="165">
        <f t="shared" si="4"/>
        <v>22</v>
      </c>
      <c r="G10" s="109">
        <v>4</v>
      </c>
      <c r="H10" s="109">
        <v>18</v>
      </c>
      <c r="I10" s="166">
        <f t="shared" si="5"/>
        <v>0.18181818181818182</v>
      </c>
      <c r="J10" s="109">
        <f t="shared" si="6"/>
        <v>1</v>
      </c>
      <c r="K10" s="109">
        <v>0</v>
      </c>
      <c r="L10" s="109">
        <v>1</v>
      </c>
      <c r="M10" s="166">
        <f>(K10/(L10+K10))</f>
        <v>0</v>
      </c>
      <c r="N10" s="109">
        <v>0</v>
      </c>
      <c r="O10" s="109">
        <v>0</v>
      </c>
      <c r="P10" s="109">
        <v>0</v>
      </c>
      <c r="Q10" s="166">
        <v>0</v>
      </c>
      <c r="R10" s="109">
        <v>0</v>
      </c>
      <c r="S10" s="109">
        <v>0</v>
      </c>
      <c r="T10" s="109">
        <v>0</v>
      </c>
      <c r="U10" s="166">
        <v>0</v>
      </c>
      <c r="V10" s="109">
        <v>0</v>
      </c>
      <c r="W10" s="109">
        <v>0</v>
      </c>
      <c r="X10" s="109">
        <v>0</v>
      </c>
      <c r="Y10" s="166">
        <v>0</v>
      </c>
      <c r="Z10" s="109">
        <f t="shared" si="7"/>
        <v>1</v>
      </c>
      <c r="AA10" s="109">
        <v>0</v>
      </c>
      <c r="AB10" s="109">
        <v>1</v>
      </c>
      <c r="AC10" s="166">
        <f>(AA10/(AB10+AA10))</f>
        <v>0</v>
      </c>
      <c r="AD10" s="109">
        <v>0</v>
      </c>
      <c r="AE10" s="109">
        <v>0</v>
      </c>
      <c r="AF10" s="109">
        <v>0</v>
      </c>
      <c r="AG10" s="168">
        <v>0</v>
      </c>
    </row>
    <row r="11" spans="1:33" x14ac:dyDescent="0.25">
      <c r="A11" s="120" t="s">
        <v>393</v>
      </c>
      <c r="B11" s="165">
        <f t="shared" si="0"/>
        <v>54</v>
      </c>
      <c r="C11" s="109">
        <f t="shared" si="1"/>
        <v>24</v>
      </c>
      <c r="D11" s="109">
        <f t="shared" si="2"/>
        <v>30</v>
      </c>
      <c r="E11" s="168">
        <f t="shared" si="3"/>
        <v>0.44444444444444442</v>
      </c>
      <c r="F11" s="165">
        <f t="shared" si="4"/>
        <v>40</v>
      </c>
      <c r="G11" s="109">
        <v>15</v>
      </c>
      <c r="H11" s="109">
        <v>25</v>
      </c>
      <c r="I11" s="166">
        <f t="shared" si="5"/>
        <v>0.375</v>
      </c>
      <c r="J11" s="109">
        <f t="shared" si="6"/>
        <v>11</v>
      </c>
      <c r="K11" s="109">
        <v>8</v>
      </c>
      <c r="L11" s="109">
        <v>3</v>
      </c>
      <c r="M11" s="166">
        <f>(K11/(L11+K11))</f>
        <v>0.72727272727272729</v>
      </c>
      <c r="N11" s="109">
        <v>0</v>
      </c>
      <c r="O11" s="109">
        <v>0</v>
      </c>
      <c r="P11" s="109">
        <v>0</v>
      </c>
      <c r="Q11" s="166">
        <v>0</v>
      </c>
      <c r="R11" s="109">
        <v>0</v>
      </c>
      <c r="S11" s="109">
        <v>0</v>
      </c>
      <c r="T11" s="109">
        <v>0</v>
      </c>
      <c r="U11" s="166">
        <v>0</v>
      </c>
      <c r="V11" s="109">
        <v>0</v>
      </c>
      <c r="W11" s="109">
        <v>0</v>
      </c>
      <c r="X11" s="109">
        <v>0</v>
      </c>
      <c r="Y11" s="166">
        <v>0</v>
      </c>
      <c r="Z11" s="109">
        <f t="shared" si="7"/>
        <v>3</v>
      </c>
      <c r="AA11" s="109">
        <v>1</v>
      </c>
      <c r="AB11" s="109">
        <v>2</v>
      </c>
      <c r="AC11" s="166">
        <f>(AA11/(AB11+AA11))</f>
        <v>0.33333333333333331</v>
      </c>
      <c r="AD11" s="109">
        <v>0</v>
      </c>
      <c r="AE11" s="109">
        <v>0</v>
      </c>
      <c r="AF11" s="109">
        <v>0</v>
      </c>
      <c r="AG11" s="168">
        <v>0</v>
      </c>
    </row>
    <row r="12" spans="1:33" x14ac:dyDescent="0.25">
      <c r="A12" s="120" t="s">
        <v>387</v>
      </c>
      <c r="B12" s="165">
        <f t="shared" si="0"/>
        <v>125</v>
      </c>
      <c r="C12" s="109">
        <f t="shared" si="1"/>
        <v>23</v>
      </c>
      <c r="D12" s="109">
        <f t="shared" si="2"/>
        <v>102</v>
      </c>
      <c r="E12" s="168">
        <f t="shared" si="3"/>
        <v>0.184</v>
      </c>
      <c r="F12" s="165">
        <f t="shared" si="4"/>
        <v>119</v>
      </c>
      <c r="G12" s="109">
        <v>21</v>
      </c>
      <c r="H12" s="109">
        <v>98</v>
      </c>
      <c r="I12" s="166">
        <f t="shared" si="5"/>
        <v>0.17647058823529413</v>
      </c>
      <c r="J12" s="109">
        <f t="shared" si="6"/>
        <v>2</v>
      </c>
      <c r="K12" s="109">
        <v>0</v>
      </c>
      <c r="L12" s="109">
        <v>2</v>
      </c>
      <c r="M12" s="166">
        <f>(K12/(L12+K12))</f>
        <v>0</v>
      </c>
      <c r="N12" s="109">
        <v>0</v>
      </c>
      <c r="O12" s="109">
        <v>0</v>
      </c>
      <c r="P12" s="109">
        <v>0</v>
      </c>
      <c r="Q12" s="166">
        <v>0</v>
      </c>
      <c r="R12" s="109">
        <v>0</v>
      </c>
      <c r="S12" s="109">
        <v>0</v>
      </c>
      <c r="T12" s="109">
        <v>0</v>
      </c>
      <c r="U12" s="166">
        <v>0</v>
      </c>
      <c r="V12" s="109">
        <v>0</v>
      </c>
      <c r="W12" s="109">
        <v>0</v>
      </c>
      <c r="X12" s="109">
        <v>0</v>
      </c>
      <c r="Y12" s="166">
        <v>0</v>
      </c>
      <c r="Z12" s="109">
        <f t="shared" si="7"/>
        <v>4</v>
      </c>
      <c r="AA12" s="109">
        <v>2</v>
      </c>
      <c r="AB12" s="109">
        <v>2</v>
      </c>
      <c r="AC12" s="166">
        <f>(AA12/(AB12+AA12))</f>
        <v>0.5</v>
      </c>
      <c r="AD12" s="109">
        <v>0</v>
      </c>
      <c r="AE12" s="109">
        <v>0</v>
      </c>
      <c r="AF12" s="109">
        <v>0</v>
      </c>
      <c r="AG12" s="168">
        <v>0</v>
      </c>
    </row>
    <row r="13" spans="1:33" x14ac:dyDescent="0.25">
      <c r="A13" s="120" t="s">
        <v>388</v>
      </c>
      <c r="B13" s="165">
        <f t="shared" si="0"/>
        <v>6</v>
      </c>
      <c r="C13" s="109">
        <f t="shared" si="1"/>
        <v>1</v>
      </c>
      <c r="D13" s="109">
        <f t="shared" si="2"/>
        <v>5</v>
      </c>
      <c r="E13" s="168">
        <f t="shared" si="3"/>
        <v>0.16666666666666666</v>
      </c>
      <c r="F13" s="165">
        <f t="shared" si="4"/>
        <v>5</v>
      </c>
      <c r="G13" s="109">
        <v>1</v>
      </c>
      <c r="H13" s="109">
        <v>4</v>
      </c>
      <c r="I13" s="166">
        <f t="shared" si="5"/>
        <v>0.2</v>
      </c>
      <c r="J13" s="109">
        <f t="shared" si="6"/>
        <v>0</v>
      </c>
      <c r="K13" s="109">
        <v>0</v>
      </c>
      <c r="L13" s="109">
        <v>0</v>
      </c>
      <c r="M13" s="166">
        <v>0</v>
      </c>
      <c r="N13" s="109">
        <v>0</v>
      </c>
      <c r="O13" s="109">
        <v>0</v>
      </c>
      <c r="P13" s="109">
        <v>0</v>
      </c>
      <c r="Q13" s="166">
        <v>0</v>
      </c>
      <c r="R13" s="109">
        <f>(S13+T13)</f>
        <v>0</v>
      </c>
      <c r="S13" s="109">
        <v>0</v>
      </c>
      <c r="T13" s="109">
        <v>0</v>
      </c>
      <c r="U13" s="166">
        <v>0</v>
      </c>
      <c r="V13" s="109">
        <v>0</v>
      </c>
      <c r="W13" s="109">
        <v>0</v>
      </c>
      <c r="X13" s="109">
        <v>0</v>
      </c>
      <c r="Y13" s="166">
        <v>0</v>
      </c>
      <c r="Z13" s="109">
        <f t="shared" si="7"/>
        <v>1</v>
      </c>
      <c r="AA13" s="109">
        <v>0</v>
      </c>
      <c r="AB13" s="109">
        <v>1</v>
      </c>
      <c r="AC13" s="166">
        <f>(AA13/(AB13+AA13))</f>
        <v>0</v>
      </c>
      <c r="AD13" s="109">
        <v>0</v>
      </c>
      <c r="AE13" s="109">
        <v>0</v>
      </c>
      <c r="AF13" s="109">
        <v>0</v>
      </c>
      <c r="AG13" s="168">
        <v>0</v>
      </c>
    </row>
    <row r="14" spans="1:33" x14ac:dyDescent="0.25">
      <c r="A14" s="120" t="s">
        <v>391</v>
      </c>
      <c r="B14" s="165">
        <f t="shared" si="0"/>
        <v>8</v>
      </c>
      <c r="C14" s="109">
        <f t="shared" si="1"/>
        <v>0</v>
      </c>
      <c r="D14" s="109">
        <f t="shared" si="2"/>
        <v>8</v>
      </c>
      <c r="E14" s="168">
        <f t="shared" si="3"/>
        <v>0</v>
      </c>
      <c r="F14" s="165">
        <f t="shared" si="4"/>
        <v>8</v>
      </c>
      <c r="G14" s="109"/>
      <c r="H14" s="109">
        <v>8</v>
      </c>
      <c r="I14" s="166">
        <f t="shared" si="5"/>
        <v>0</v>
      </c>
      <c r="J14" s="109">
        <f t="shared" si="6"/>
        <v>0</v>
      </c>
      <c r="K14" s="109">
        <v>0</v>
      </c>
      <c r="L14" s="109">
        <v>0</v>
      </c>
      <c r="M14" s="166">
        <v>0</v>
      </c>
      <c r="N14" s="109">
        <v>0</v>
      </c>
      <c r="O14" s="109">
        <v>0</v>
      </c>
      <c r="P14" s="109">
        <v>0</v>
      </c>
      <c r="Q14" s="166">
        <v>0</v>
      </c>
      <c r="R14" s="109">
        <v>0</v>
      </c>
      <c r="S14" s="109">
        <v>0</v>
      </c>
      <c r="T14" s="109">
        <v>0</v>
      </c>
      <c r="U14" s="166">
        <v>0</v>
      </c>
      <c r="V14" s="109">
        <v>0</v>
      </c>
      <c r="W14" s="109">
        <v>0</v>
      </c>
      <c r="X14" s="109">
        <v>0</v>
      </c>
      <c r="Y14" s="166">
        <v>0</v>
      </c>
      <c r="Z14" s="109">
        <f t="shared" si="7"/>
        <v>0</v>
      </c>
      <c r="AA14" s="109">
        <v>0</v>
      </c>
      <c r="AB14" s="109">
        <v>0</v>
      </c>
      <c r="AC14" s="166">
        <v>0</v>
      </c>
      <c r="AD14" s="109">
        <v>0</v>
      </c>
      <c r="AE14" s="109">
        <v>0</v>
      </c>
      <c r="AF14" s="109">
        <v>0</v>
      </c>
      <c r="AG14" s="168">
        <v>0</v>
      </c>
    </row>
    <row r="15" spans="1:33" x14ac:dyDescent="0.25">
      <c r="A15" s="120" t="s">
        <v>383</v>
      </c>
      <c r="B15" s="165">
        <f t="shared" si="0"/>
        <v>27</v>
      </c>
      <c r="C15" s="109">
        <f t="shared" si="1"/>
        <v>10</v>
      </c>
      <c r="D15" s="109">
        <f t="shared" si="2"/>
        <v>17</v>
      </c>
      <c r="E15" s="168">
        <f t="shared" si="3"/>
        <v>0.37037037037037035</v>
      </c>
      <c r="F15" s="165">
        <f t="shared" si="4"/>
        <v>24</v>
      </c>
      <c r="G15" s="109">
        <v>10</v>
      </c>
      <c r="H15" s="109">
        <v>14</v>
      </c>
      <c r="I15" s="166">
        <f t="shared" si="5"/>
        <v>0.41666666666666669</v>
      </c>
      <c r="J15" s="109">
        <f t="shared" si="6"/>
        <v>1</v>
      </c>
      <c r="K15" s="109">
        <v>0</v>
      </c>
      <c r="L15" s="109">
        <v>1</v>
      </c>
      <c r="M15" s="166">
        <f>(K15/(L15+K15))</f>
        <v>0</v>
      </c>
      <c r="N15" s="109">
        <v>0</v>
      </c>
      <c r="O15" s="109">
        <v>0</v>
      </c>
      <c r="P15" s="109">
        <v>0</v>
      </c>
      <c r="Q15" s="166">
        <v>0</v>
      </c>
      <c r="R15" s="109">
        <v>0</v>
      </c>
      <c r="S15" s="109">
        <v>0</v>
      </c>
      <c r="T15" s="109">
        <v>0</v>
      </c>
      <c r="U15" s="166">
        <v>0</v>
      </c>
      <c r="V15" s="109">
        <v>0</v>
      </c>
      <c r="W15" s="109">
        <v>0</v>
      </c>
      <c r="X15" s="109">
        <v>0</v>
      </c>
      <c r="Y15" s="166">
        <v>0</v>
      </c>
      <c r="Z15" s="109">
        <f t="shared" si="7"/>
        <v>2</v>
      </c>
      <c r="AA15" s="109">
        <v>0</v>
      </c>
      <c r="AB15" s="109">
        <v>2</v>
      </c>
      <c r="AC15" s="166">
        <f>(AA15/(AB15+AA15))</f>
        <v>0</v>
      </c>
      <c r="AD15" s="109">
        <v>0</v>
      </c>
      <c r="AE15" s="109">
        <v>0</v>
      </c>
      <c r="AF15" s="109">
        <v>0</v>
      </c>
      <c r="AG15" s="168">
        <v>0</v>
      </c>
    </row>
    <row r="16" spans="1:33" x14ac:dyDescent="0.25">
      <c r="A16" s="120" t="s">
        <v>390</v>
      </c>
      <c r="B16" s="165">
        <f t="shared" si="0"/>
        <v>38</v>
      </c>
      <c r="C16" s="109">
        <f t="shared" si="1"/>
        <v>6</v>
      </c>
      <c r="D16" s="109">
        <f t="shared" si="2"/>
        <v>32</v>
      </c>
      <c r="E16" s="168">
        <f t="shared" si="3"/>
        <v>0.15789473684210525</v>
      </c>
      <c r="F16" s="165">
        <f t="shared" si="4"/>
        <v>36</v>
      </c>
      <c r="G16" s="109">
        <v>6</v>
      </c>
      <c r="H16" s="109">
        <v>30</v>
      </c>
      <c r="I16" s="166">
        <f t="shared" si="5"/>
        <v>0.16666666666666666</v>
      </c>
      <c r="J16" s="109">
        <f t="shared" si="6"/>
        <v>0</v>
      </c>
      <c r="K16" s="109">
        <v>0</v>
      </c>
      <c r="L16" s="109">
        <v>0</v>
      </c>
      <c r="M16" s="166">
        <v>0</v>
      </c>
      <c r="N16" s="109">
        <v>0</v>
      </c>
      <c r="O16" s="109">
        <v>0</v>
      </c>
      <c r="P16" s="109">
        <v>0</v>
      </c>
      <c r="Q16" s="166">
        <v>0</v>
      </c>
      <c r="R16" s="109">
        <v>0</v>
      </c>
      <c r="S16" s="109">
        <v>0</v>
      </c>
      <c r="T16" s="109">
        <v>0</v>
      </c>
      <c r="U16" s="166">
        <v>0</v>
      </c>
      <c r="V16" s="109">
        <v>0</v>
      </c>
      <c r="W16" s="109">
        <v>0</v>
      </c>
      <c r="X16" s="109">
        <v>0</v>
      </c>
      <c r="Y16" s="166">
        <v>0</v>
      </c>
      <c r="Z16" s="109">
        <f t="shared" si="7"/>
        <v>2</v>
      </c>
      <c r="AA16" s="109">
        <v>0</v>
      </c>
      <c r="AB16" s="109">
        <v>2</v>
      </c>
      <c r="AC16" s="166">
        <f>(AA16/(AB16+AA16))</f>
        <v>0</v>
      </c>
      <c r="AD16" s="109">
        <v>0</v>
      </c>
      <c r="AE16" s="109">
        <v>0</v>
      </c>
      <c r="AF16" s="109">
        <v>0</v>
      </c>
      <c r="AG16" s="168">
        <v>0</v>
      </c>
    </row>
    <row r="17" spans="1:33" x14ac:dyDescent="0.25">
      <c r="A17" s="120" t="s">
        <v>386</v>
      </c>
      <c r="B17" s="165">
        <f t="shared" si="0"/>
        <v>33</v>
      </c>
      <c r="C17" s="109">
        <f t="shared" si="1"/>
        <v>6</v>
      </c>
      <c r="D17" s="109">
        <f t="shared" si="2"/>
        <v>27</v>
      </c>
      <c r="E17" s="168">
        <f t="shared" si="3"/>
        <v>0.18181818181818182</v>
      </c>
      <c r="F17" s="165">
        <f t="shared" si="4"/>
        <v>32</v>
      </c>
      <c r="G17" s="109">
        <v>6</v>
      </c>
      <c r="H17" s="109">
        <v>26</v>
      </c>
      <c r="I17" s="166">
        <f t="shared" si="5"/>
        <v>0.1875</v>
      </c>
      <c r="J17" s="109">
        <f t="shared" si="6"/>
        <v>0</v>
      </c>
      <c r="K17" s="109">
        <v>0</v>
      </c>
      <c r="L17" s="109">
        <v>0</v>
      </c>
      <c r="M17" s="166">
        <v>0</v>
      </c>
      <c r="N17" s="109">
        <v>0</v>
      </c>
      <c r="O17" s="109">
        <v>0</v>
      </c>
      <c r="P17" s="109">
        <v>0</v>
      </c>
      <c r="Q17" s="166">
        <v>0</v>
      </c>
      <c r="R17" s="109">
        <v>0</v>
      </c>
      <c r="S17" s="109">
        <v>0</v>
      </c>
      <c r="T17" s="109">
        <v>0</v>
      </c>
      <c r="U17" s="166">
        <v>0</v>
      </c>
      <c r="V17" s="109">
        <v>0</v>
      </c>
      <c r="W17" s="109">
        <v>0</v>
      </c>
      <c r="X17" s="109">
        <v>0</v>
      </c>
      <c r="Y17" s="166">
        <v>0</v>
      </c>
      <c r="Z17" s="109">
        <f t="shared" si="7"/>
        <v>1</v>
      </c>
      <c r="AA17" s="109">
        <v>0</v>
      </c>
      <c r="AB17" s="109">
        <v>1</v>
      </c>
      <c r="AC17" s="166">
        <f>(AA17/(AB17+AA17))</f>
        <v>0</v>
      </c>
      <c r="AD17" s="109">
        <v>0</v>
      </c>
      <c r="AE17" s="109">
        <v>0</v>
      </c>
      <c r="AF17" s="109">
        <v>0</v>
      </c>
      <c r="AG17" s="168">
        <v>0</v>
      </c>
    </row>
    <row r="18" spans="1:33" x14ac:dyDescent="0.25">
      <c r="A18" s="120" t="s">
        <v>392</v>
      </c>
      <c r="B18" s="165">
        <f t="shared" si="0"/>
        <v>38</v>
      </c>
      <c r="C18" s="109">
        <f t="shared" si="1"/>
        <v>6</v>
      </c>
      <c r="D18" s="109">
        <f t="shared" si="2"/>
        <v>32</v>
      </c>
      <c r="E18" s="168">
        <f t="shared" si="3"/>
        <v>0.15789473684210525</v>
      </c>
      <c r="F18" s="165">
        <f t="shared" si="4"/>
        <v>36</v>
      </c>
      <c r="G18" s="109">
        <v>6</v>
      </c>
      <c r="H18" s="109">
        <v>30</v>
      </c>
      <c r="I18" s="166">
        <f t="shared" si="5"/>
        <v>0.16666666666666666</v>
      </c>
      <c r="J18" s="109">
        <f t="shared" si="6"/>
        <v>0</v>
      </c>
      <c r="K18" s="109">
        <v>0</v>
      </c>
      <c r="L18" s="109">
        <v>0</v>
      </c>
      <c r="M18" s="166">
        <v>0</v>
      </c>
      <c r="N18" s="109">
        <v>0</v>
      </c>
      <c r="O18" s="109">
        <v>0</v>
      </c>
      <c r="P18" s="109">
        <v>0</v>
      </c>
      <c r="Q18" s="166">
        <v>0</v>
      </c>
      <c r="R18" s="109">
        <f>(S18+T18)</f>
        <v>1</v>
      </c>
      <c r="S18" s="109">
        <v>0</v>
      </c>
      <c r="T18" s="109">
        <v>1</v>
      </c>
      <c r="U18" s="166">
        <f>(S18/(T18+S18))</f>
        <v>0</v>
      </c>
      <c r="V18" s="109">
        <v>0</v>
      </c>
      <c r="W18" s="109">
        <v>0</v>
      </c>
      <c r="X18" s="109">
        <v>0</v>
      </c>
      <c r="Y18" s="166">
        <v>0</v>
      </c>
      <c r="Z18" s="109">
        <f t="shared" si="7"/>
        <v>1</v>
      </c>
      <c r="AA18" s="109">
        <v>0</v>
      </c>
      <c r="AB18" s="109">
        <v>1</v>
      </c>
      <c r="AC18" s="166">
        <f>(AA18/(AB18+AA18))</f>
        <v>0</v>
      </c>
      <c r="AD18" s="109">
        <v>0</v>
      </c>
      <c r="AE18" s="109">
        <v>0</v>
      </c>
      <c r="AF18" s="109">
        <v>0</v>
      </c>
      <c r="AG18" s="168">
        <v>0</v>
      </c>
    </row>
    <row r="19" spans="1:33" x14ac:dyDescent="0.25">
      <c r="A19" s="172" t="s">
        <v>431</v>
      </c>
      <c r="B19" s="173"/>
      <c r="C19" s="174"/>
      <c r="D19" s="174"/>
      <c r="E19" s="175"/>
      <c r="F19" s="173"/>
      <c r="G19" s="174"/>
      <c r="H19" s="174"/>
      <c r="I19" s="176"/>
      <c r="J19" s="174"/>
      <c r="K19" s="174"/>
      <c r="L19" s="174"/>
      <c r="M19" s="176"/>
      <c r="N19" s="174"/>
      <c r="O19" s="174"/>
      <c r="P19" s="174"/>
      <c r="Q19" s="176"/>
      <c r="R19" s="174"/>
      <c r="S19" s="174"/>
      <c r="T19" s="174"/>
      <c r="U19" s="176"/>
      <c r="V19" s="174"/>
      <c r="W19" s="174"/>
      <c r="X19" s="174"/>
      <c r="Y19" s="176"/>
      <c r="Z19" s="174"/>
      <c r="AA19" s="174"/>
      <c r="AB19" s="174"/>
      <c r="AC19" s="176"/>
      <c r="AD19" s="174"/>
      <c r="AE19" s="174"/>
      <c r="AF19" s="174"/>
      <c r="AG19" s="177"/>
    </row>
    <row r="20" spans="1:33" ht="15.75" thickBot="1" x14ac:dyDescent="0.3">
      <c r="A20" s="121" t="s">
        <v>432</v>
      </c>
      <c r="B20" s="169">
        <f>SUM(F20,J20,N20,R20,Z20,V20,AD20)</f>
        <v>1341</v>
      </c>
      <c r="C20" s="112">
        <f>SUM(G20,K20,O20,S20,AA20,W20,AE20)</f>
        <v>176</v>
      </c>
      <c r="D20" s="112">
        <f>SUM(H20,L20,P20,T20,AB20,X20,AF20)</f>
        <v>1165</v>
      </c>
      <c r="E20" s="171">
        <f>(C20/(D20+C20))</f>
        <v>0.13124533929903057</v>
      </c>
      <c r="F20" s="169">
        <f>(G20+H20)</f>
        <v>1254</v>
      </c>
      <c r="G20" s="112">
        <f t="shared" ref="G20:H20" si="8">SUM(G8:G18)</f>
        <v>152</v>
      </c>
      <c r="H20" s="112">
        <f t="shared" si="8"/>
        <v>1102</v>
      </c>
      <c r="I20" s="170">
        <f>(G20/(H20+G20))</f>
        <v>0.12121212121212122</v>
      </c>
      <c r="J20" s="112">
        <f>(K20+L20)</f>
        <v>27</v>
      </c>
      <c r="K20" s="112">
        <f t="shared" ref="K20:L20" si="9">SUM(K8:K18)</f>
        <v>12</v>
      </c>
      <c r="L20" s="112">
        <f t="shared" si="9"/>
        <v>15</v>
      </c>
      <c r="M20" s="170">
        <f>(K20/(L20+K20))</f>
        <v>0.44444444444444442</v>
      </c>
      <c r="N20" s="112">
        <f>(O20+P20)</f>
        <v>11</v>
      </c>
      <c r="O20" s="112">
        <f t="shared" ref="O20:P20" si="10">SUM(O8:O18)</f>
        <v>2</v>
      </c>
      <c r="P20" s="112">
        <f t="shared" si="10"/>
        <v>9</v>
      </c>
      <c r="Q20" s="170">
        <f>(O20/(P20+O20))</f>
        <v>0.18181818181818182</v>
      </c>
      <c r="R20" s="112">
        <f t="shared" ref="R20:T20" si="11">SUM(R8:R18)</f>
        <v>8</v>
      </c>
      <c r="S20" s="112">
        <f t="shared" si="11"/>
        <v>3</v>
      </c>
      <c r="T20" s="112">
        <f t="shared" si="11"/>
        <v>5</v>
      </c>
      <c r="U20" s="170">
        <f>(S20/(T20+S20))</f>
        <v>0.375</v>
      </c>
      <c r="V20" s="112">
        <f>(W20+X20)</f>
        <v>3</v>
      </c>
      <c r="W20" s="112">
        <f t="shared" ref="W20:X20" si="12">SUM(W8:W18)</f>
        <v>0</v>
      </c>
      <c r="X20" s="112">
        <f t="shared" si="12"/>
        <v>3</v>
      </c>
      <c r="Y20" s="170">
        <f>(W20/(X20+W20))</f>
        <v>0</v>
      </c>
      <c r="Z20" s="112">
        <f>(AA20+AB20)</f>
        <v>38</v>
      </c>
      <c r="AA20" s="112">
        <f t="shared" ref="AA20:AB20" si="13">SUM(AA8:AA18)</f>
        <v>7</v>
      </c>
      <c r="AB20" s="112">
        <f t="shared" si="13"/>
        <v>31</v>
      </c>
      <c r="AC20" s="170">
        <f>(AA20/(AB20+AA20))</f>
        <v>0.18421052631578946</v>
      </c>
      <c r="AD20" s="112">
        <f>(AE20+AF20)</f>
        <v>0</v>
      </c>
      <c r="AE20" s="112">
        <f t="shared" ref="AE20:AF20" si="14">SUM(AE8:AE18)</f>
        <v>0</v>
      </c>
      <c r="AF20" s="112">
        <f t="shared" si="14"/>
        <v>0</v>
      </c>
      <c r="AG20" s="171">
        <v>0</v>
      </c>
    </row>
    <row r="21" spans="1:33" ht="15.75" thickBot="1" x14ac:dyDescent="0.3"/>
    <row r="22" spans="1:33" ht="18.75" x14ac:dyDescent="0.3">
      <c r="A22" s="437" t="s">
        <v>435</v>
      </c>
      <c r="B22" s="438"/>
      <c r="C22" s="438"/>
      <c r="D22" s="438"/>
      <c r="E22" s="438"/>
      <c r="F22" s="438"/>
      <c r="G22" s="438"/>
      <c r="H22" s="438"/>
      <c r="I22" s="438"/>
      <c r="J22" s="438"/>
      <c r="K22" s="438"/>
      <c r="L22" s="438"/>
      <c r="M22" s="438"/>
      <c r="N22" s="438"/>
      <c r="O22" s="438"/>
      <c r="P22" s="438"/>
      <c r="Q22" s="438"/>
      <c r="R22" s="438"/>
      <c r="S22" s="438"/>
      <c r="T22" s="438"/>
      <c r="U22" s="438"/>
      <c r="V22" s="438"/>
      <c r="W22" s="438"/>
      <c r="X22" s="438"/>
      <c r="Y22" s="438"/>
      <c r="Z22" s="438"/>
      <c r="AA22" s="438"/>
      <c r="AB22" s="438"/>
      <c r="AC22" s="438"/>
      <c r="AD22" s="438"/>
      <c r="AE22" s="438"/>
      <c r="AF22" s="438"/>
      <c r="AG22" s="439"/>
    </row>
    <row r="23" spans="1:33" x14ac:dyDescent="0.25">
      <c r="A23" s="358" t="s">
        <v>434</v>
      </c>
      <c r="B23" s="441">
        <v>2011</v>
      </c>
      <c r="C23" s="441"/>
      <c r="D23" s="441"/>
      <c r="E23" s="441"/>
      <c r="F23" s="441"/>
      <c r="G23" s="441"/>
      <c r="H23" s="441"/>
      <c r="I23" s="441"/>
      <c r="J23" s="441"/>
      <c r="K23" s="441"/>
      <c r="L23" s="441"/>
      <c r="M23" s="441"/>
      <c r="N23" s="441"/>
      <c r="O23" s="441"/>
      <c r="P23" s="441"/>
      <c r="Q23" s="441"/>
      <c r="R23" s="441"/>
      <c r="S23" s="441"/>
      <c r="T23" s="441"/>
      <c r="U23" s="441"/>
      <c r="V23" s="441"/>
      <c r="W23" s="441"/>
      <c r="X23" s="441"/>
      <c r="Y23" s="441"/>
      <c r="Z23" s="441"/>
      <c r="AA23" s="441"/>
      <c r="AB23" s="441"/>
      <c r="AC23" s="441"/>
      <c r="AD23" s="441"/>
      <c r="AE23" s="441"/>
      <c r="AF23" s="441"/>
      <c r="AG23" s="442"/>
    </row>
    <row r="24" spans="1:33" ht="31.5" customHeight="1" x14ac:dyDescent="0.25">
      <c r="A24" s="358"/>
      <c r="B24" s="443" t="s">
        <v>426</v>
      </c>
      <c r="C24" s="444"/>
      <c r="D24" s="444"/>
      <c r="E24" s="445"/>
      <c r="F24" s="446" t="s">
        <v>420</v>
      </c>
      <c r="G24" s="436"/>
      <c r="H24" s="436"/>
      <c r="I24" s="436"/>
      <c r="J24" s="436" t="s">
        <v>437</v>
      </c>
      <c r="K24" s="436"/>
      <c r="L24" s="436"/>
      <c r="M24" s="436"/>
      <c r="N24" s="436" t="s">
        <v>421</v>
      </c>
      <c r="O24" s="436"/>
      <c r="P24" s="436"/>
      <c r="Q24" s="436"/>
      <c r="R24" s="436" t="s">
        <v>422</v>
      </c>
      <c r="S24" s="436"/>
      <c r="T24" s="436"/>
      <c r="U24" s="436"/>
      <c r="V24" s="436" t="s">
        <v>424</v>
      </c>
      <c r="W24" s="436"/>
      <c r="X24" s="436"/>
      <c r="Y24" s="436"/>
      <c r="Z24" s="436" t="s">
        <v>423</v>
      </c>
      <c r="AA24" s="436"/>
      <c r="AB24" s="436"/>
      <c r="AC24" s="436"/>
      <c r="AD24" s="436" t="s">
        <v>425</v>
      </c>
      <c r="AE24" s="436"/>
      <c r="AF24" s="436"/>
      <c r="AG24" s="440"/>
    </row>
    <row r="25" spans="1:33" ht="124.5" x14ac:dyDescent="0.25">
      <c r="A25" s="358"/>
      <c r="B25" s="162" t="s">
        <v>427</v>
      </c>
      <c r="C25" s="163" t="s">
        <v>428</v>
      </c>
      <c r="D25" s="163" t="s">
        <v>429</v>
      </c>
      <c r="E25" s="167" t="s">
        <v>430</v>
      </c>
      <c r="F25" s="162" t="s">
        <v>416</v>
      </c>
      <c r="G25" s="163" t="s">
        <v>417</v>
      </c>
      <c r="H25" s="163" t="s">
        <v>418</v>
      </c>
      <c r="I25" s="164" t="s">
        <v>419</v>
      </c>
      <c r="J25" s="163" t="s">
        <v>416</v>
      </c>
      <c r="K25" s="163" t="s">
        <v>417</v>
      </c>
      <c r="L25" s="163" t="s">
        <v>418</v>
      </c>
      <c r="M25" s="164" t="s">
        <v>419</v>
      </c>
      <c r="N25" s="163" t="s">
        <v>416</v>
      </c>
      <c r="O25" s="163" t="s">
        <v>417</v>
      </c>
      <c r="P25" s="163" t="s">
        <v>418</v>
      </c>
      <c r="Q25" s="164" t="s">
        <v>419</v>
      </c>
      <c r="R25" s="163" t="s">
        <v>416</v>
      </c>
      <c r="S25" s="163" t="s">
        <v>417</v>
      </c>
      <c r="T25" s="163" t="s">
        <v>418</v>
      </c>
      <c r="U25" s="164" t="s">
        <v>419</v>
      </c>
      <c r="V25" s="163" t="s">
        <v>416</v>
      </c>
      <c r="W25" s="163" t="s">
        <v>417</v>
      </c>
      <c r="X25" s="163" t="s">
        <v>418</v>
      </c>
      <c r="Y25" s="164" t="s">
        <v>419</v>
      </c>
      <c r="Z25" s="163" t="s">
        <v>416</v>
      </c>
      <c r="AA25" s="163" t="s">
        <v>417</v>
      </c>
      <c r="AB25" s="163" t="s">
        <v>418</v>
      </c>
      <c r="AC25" s="164" t="s">
        <v>419</v>
      </c>
      <c r="AD25" s="163" t="s">
        <v>416</v>
      </c>
      <c r="AE25" s="163" t="s">
        <v>417</v>
      </c>
      <c r="AF25" s="163" t="s">
        <v>418</v>
      </c>
      <c r="AG25" s="167" t="s">
        <v>419</v>
      </c>
    </row>
    <row r="26" spans="1:33" x14ac:dyDescent="0.25">
      <c r="A26" s="172" t="s">
        <v>74</v>
      </c>
      <c r="B26" s="173"/>
      <c r="C26" s="174"/>
      <c r="D26" s="174"/>
      <c r="E26" s="175"/>
      <c r="F26" s="173"/>
      <c r="G26" s="174"/>
      <c r="H26" s="174"/>
      <c r="I26" s="174"/>
      <c r="J26" s="174"/>
      <c r="K26" s="174"/>
      <c r="L26" s="174"/>
      <c r="M26" s="174"/>
      <c r="N26" s="174"/>
      <c r="O26" s="174"/>
      <c r="P26" s="174"/>
      <c r="Q26" s="174"/>
      <c r="R26" s="174"/>
      <c r="S26" s="174"/>
      <c r="T26" s="174"/>
      <c r="U26" s="174"/>
      <c r="V26" s="174"/>
      <c r="W26" s="174"/>
      <c r="X26" s="174"/>
      <c r="Y26" s="174"/>
      <c r="Z26" s="174"/>
      <c r="AA26" s="174"/>
      <c r="AB26" s="174"/>
      <c r="AC26" s="174"/>
      <c r="AD26" s="174"/>
      <c r="AE26" s="174"/>
      <c r="AF26" s="174"/>
      <c r="AG26" s="175"/>
    </row>
    <row r="27" spans="1:33" x14ac:dyDescent="0.25">
      <c r="A27" s="120" t="s">
        <v>0</v>
      </c>
      <c r="B27" s="165">
        <f>SUM(F27,J27,N27,R27,Z27,V27,AD27)</f>
        <v>7482</v>
      </c>
      <c r="C27" s="109">
        <f>SUM(G27,K27,O27,S27,AA27,W27,AE27)</f>
        <v>1104</v>
      </c>
      <c r="D27" s="109">
        <f>SUM(H27,L27,P27,T27,AB27,X27,AF27)</f>
        <v>6378</v>
      </c>
      <c r="E27" s="168">
        <f>(C27/(D27+C27))</f>
        <v>0.14755412991178829</v>
      </c>
      <c r="F27" s="165">
        <f>(G27+H27)</f>
        <v>7029</v>
      </c>
      <c r="G27" s="109">
        <v>982</v>
      </c>
      <c r="H27" s="109">
        <v>6047</v>
      </c>
      <c r="I27" s="166">
        <f>(G27/(H27+G27))</f>
        <v>0.13970692843932281</v>
      </c>
      <c r="J27" s="165">
        <f>(K27+L27)</f>
        <v>118</v>
      </c>
      <c r="K27" s="109">
        <v>35</v>
      </c>
      <c r="L27" s="109">
        <v>83</v>
      </c>
      <c r="M27" s="166">
        <f>(K27/(L27+K27))</f>
        <v>0.29661016949152541</v>
      </c>
      <c r="N27" s="165">
        <f>(O27+P27)</f>
        <v>44</v>
      </c>
      <c r="O27" s="109">
        <v>3</v>
      </c>
      <c r="P27" s="109">
        <v>41</v>
      </c>
      <c r="Q27" s="166">
        <f>(O27/(P27+O27))</f>
        <v>6.8181818181818177E-2</v>
      </c>
      <c r="R27" s="165">
        <f>(S27+T27)</f>
        <v>33</v>
      </c>
      <c r="S27" s="109">
        <v>7</v>
      </c>
      <c r="T27" s="109">
        <v>26</v>
      </c>
      <c r="U27" s="166">
        <f>(S27/(T27+S27))</f>
        <v>0.21212121212121213</v>
      </c>
      <c r="V27" s="165">
        <f>(W27+X27)</f>
        <v>14</v>
      </c>
      <c r="W27" s="109">
        <v>3</v>
      </c>
      <c r="X27" s="109">
        <v>11</v>
      </c>
      <c r="Y27" s="166">
        <f>(W27/(X27+W27))</f>
        <v>0.21428571428571427</v>
      </c>
      <c r="Z27" s="165">
        <f>(AA27+AB27)</f>
        <v>241</v>
      </c>
      <c r="AA27" s="109">
        <v>73</v>
      </c>
      <c r="AB27" s="109">
        <v>168</v>
      </c>
      <c r="AC27" s="166">
        <f>(AA27/(AB27+AA27))</f>
        <v>0.30290456431535268</v>
      </c>
      <c r="AD27" s="165">
        <f>(AE27+AF27)</f>
        <v>3</v>
      </c>
      <c r="AE27" s="109">
        <v>1</v>
      </c>
      <c r="AF27" s="109">
        <v>2</v>
      </c>
      <c r="AG27" s="168">
        <f>(AE27/(AF27+AE27))</f>
        <v>0.33333333333333331</v>
      </c>
    </row>
    <row r="28" spans="1:33" x14ac:dyDescent="0.25">
      <c r="A28" s="172" t="s">
        <v>75</v>
      </c>
      <c r="B28" s="173"/>
      <c r="C28" s="174"/>
      <c r="D28" s="174"/>
      <c r="E28" s="175"/>
      <c r="F28" s="173"/>
      <c r="G28" s="174"/>
      <c r="H28" s="174"/>
      <c r="I28" s="176"/>
      <c r="J28" s="174"/>
      <c r="K28" s="174"/>
      <c r="L28" s="174"/>
      <c r="M28" s="176"/>
      <c r="N28" s="174"/>
      <c r="O28" s="174"/>
      <c r="P28" s="174"/>
      <c r="Q28" s="176"/>
      <c r="R28" s="174"/>
      <c r="S28" s="174"/>
      <c r="T28" s="174"/>
      <c r="U28" s="176"/>
      <c r="V28" s="174"/>
      <c r="W28" s="174"/>
      <c r="X28" s="174"/>
      <c r="Y28" s="176"/>
      <c r="Z28" s="174"/>
      <c r="AA28" s="174"/>
      <c r="AB28" s="174"/>
      <c r="AC28" s="176"/>
      <c r="AD28" s="174"/>
      <c r="AE28" s="174"/>
      <c r="AF28" s="174"/>
      <c r="AG28" s="177"/>
    </row>
    <row r="29" spans="1:33" x14ac:dyDescent="0.25">
      <c r="A29" s="120" t="s">
        <v>385</v>
      </c>
      <c r="B29" s="165">
        <f t="shared" ref="B29:B39" si="15">SUM(F29,J29,N29,R29,Z29,V29,AD29)</f>
        <v>12</v>
      </c>
      <c r="C29" s="109">
        <f t="shared" ref="C29:C39" si="16">SUM(G29,K29,O29,S29,AA29,W29,AE29)</f>
        <v>2</v>
      </c>
      <c r="D29" s="109">
        <f t="shared" ref="D29:D39" si="17">SUM(H29,L29,P29,T29,AB29,X29,AF29)</f>
        <v>10</v>
      </c>
      <c r="E29" s="168">
        <f t="shared" ref="E29:E35" si="18">(C29/(D29+C29))</f>
        <v>0.16666666666666666</v>
      </c>
      <c r="F29" s="109">
        <f>(G29+H29)</f>
        <v>8</v>
      </c>
      <c r="G29" s="109">
        <v>2</v>
      </c>
      <c r="H29" s="109">
        <v>6</v>
      </c>
      <c r="I29" s="166">
        <f t="shared" ref="I29:I39" si="19">(G29/(H29+G29))</f>
        <v>0.25</v>
      </c>
      <c r="J29" s="109">
        <f>(K29+L29)</f>
        <v>4</v>
      </c>
      <c r="K29" s="109">
        <v>0</v>
      </c>
      <c r="L29" s="109">
        <v>4</v>
      </c>
      <c r="M29" s="166">
        <f>(K29/(L29+K29))</f>
        <v>0</v>
      </c>
      <c r="N29" s="109">
        <f>(O29+P29)</f>
        <v>0</v>
      </c>
      <c r="O29" s="109">
        <v>0</v>
      </c>
      <c r="P29" s="109">
        <v>0</v>
      </c>
      <c r="Q29" s="166" t="e">
        <f t="shared" ref="Q29:Q39" si="20">(O29/(P29+O29))</f>
        <v>#DIV/0!</v>
      </c>
      <c r="R29" s="109">
        <f>(S29+T29)</f>
        <v>0</v>
      </c>
      <c r="S29" s="109">
        <v>0</v>
      </c>
      <c r="T29" s="109">
        <v>0</v>
      </c>
      <c r="U29" s="166" t="e">
        <f t="shared" ref="U29:U39" si="21">(S29/(T29+S29))</f>
        <v>#DIV/0!</v>
      </c>
      <c r="V29" s="109">
        <f t="shared" ref="V29:V39" si="22">(W29+X29)</f>
        <v>0</v>
      </c>
      <c r="W29" s="109">
        <v>0</v>
      </c>
      <c r="X29" s="109">
        <v>0</v>
      </c>
      <c r="Y29" s="166" t="e">
        <f t="shared" ref="Y29:Y39" si="23">(W29/(X29+W29))</f>
        <v>#DIV/0!</v>
      </c>
      <c r="Z29" s="109">
        <f>(AA29+AB29)</f>
        <v>0</v>
      </c>
      <c r="AA29" s="109">
        <v>0</v>
      </c>
      <c r="AB29" s="109">
        <v>0</v>
      </c>
      <c r="AC29" s="166" t="e">
        <f t="shared" ref="AC29:AC39" si="24">(AA29/(AB29+AA29))</f>
        <v>#DIV/0!</v>
      </c>
      <c r="AD29" s="109">
        <f t="shared" ref="AD29:AD39" si="25">(AE29+AF29)</f>
        <v>0</v>
      </c>
      <c r="AE29" s="109">
        <v>0</v>
      </c>
      <c r="AF29" s="109">
        <v>0</v>
      </c>
      <c r="AG29" s="166" t="e">
        <f t="shared" ref="AG29:AG39" si="26">(AE29/(AF29+AE29))</f>
        <v>#DIV/0!</v>
      </c>
    </row>
    <row r="30" spans="1:33" x14ac:dyDescent="0.25">
      <c r="A30" s="120" t="s">
        <v>389</v>
      </c>
      <c r="B30" s="165">
        <f t="shared" si="15"/>
        <v>864</v>
      </c>
      <c r="C30" s="109">
        <f t="shared" si="16"/>
        <v>87</v>
      </c>
      <c r="D30" s="109">
        <f t="shared" si="17"/>
        <v>777</v>
      </c>
      <c r="E30" s="168">
        <f t="shared" si="18"/>
        <v>0.10069444444444445</v>
      </c>
      <c r="F30" s="109">
        <f t="shared" ref="F30:F39" si="27">(G30+H30)</f>
        <v>797</v>
      </c>
      <c r="G30" s="109">
        <v>78</v>
      </c>
      <c r="H30" s="109">
        <v>719</v>
      </c>
      <c r="I30" s="166">
        <f t="shared" si="19"/>
        <v>9.7867001254705141E-2</v>
      </c>
      <c r="J30" s="109">
        <f t="shared" ref="J30:J39" si="28">(K30+L30)</f>
        <v>14</v>
      </c>
      <c r="K30" s="109">
        <v>2</v>
      </c>
      <c r="L30" s="109">
        <v>12</v>
      </c>
      <c r="M30" s="166">
        <f>(K30/(L30+K30))</f>
        <v>0.14285714285714285</v>
      </c>
      <c r="N30" s="109">
        <f t="shared" ref="N30:N39" si="29">(O30+P30)</f>
        <v>6</v>
      </c>
      <c r="O30" s="109">
        <v>1</v>
      </c>
      <c r="P30" s="109">
        <v>5</v>
      </c>
      <c r="Q30" s="166">
        <f t="shared" si="20"/>
        <v>0.16666666666666666</v>
      </c>
      <c r="R30" s="109">
        <f t="shared" ref="R30:R39" si="30">(S30+T30)</f>
        <v>16</v>
      </c>
      <c r="S30" s="109">
        <v>3</v>
      </c>
      <c r="T30" s="109">
        <v>13</v>
      </c>
      <c r="U30" s="166">
        <f t="shared" si="21"/>
        <v>0.1875</v>
      </c>
      <c r="V30" s="109">
        <f t="shared" si="22"/>
        <v>6</v>
      </c>
      <c r="W30" s="109">
        <v>0</v>
      </c>
      <c r="X30" s="109">
        <v>6</v>
      </c>
      <c r="Y30" s="166">
        <f t="shared" si="23"/>
        <v>0</v>
      </c>
      <c r="Z30" s="109">
        <f t="shared" ref="Z30:Z39" si="31">(AA30+AB30)</f>
        <v>25</v>
      </c>
      <c r="AA30" s="109">
        <v>3</v>
      </c>
      <c r="AB30" s="109">
        <v>22</v>
      </c>
      <c r="AC30" s="166">
        <f t="shared" si="24"/>
        <v>0.12</v>
      </c>
      <c r="AD30" s="109">
        <f t="shared" si="25"/>
        <v>0</v>
      </c>
      <c r="AE30" s="109">
        <v>0</v>
      </c>
      <c r="AF30" s="109">
        <v>0</v>
      </c>
      <c r="AG30" s="166" t="e">
        <f t="shared" si="26"/>
        <v>#DIV/0!</v>
      </c>
    </row>
    <row r="31" spans="1:33" x14ac:dyDescent="0.25">
      <c r="A31" s="120" t="s">
        <v>384</v>
      </c>
      <c r="B31" s="165">
        <f t="shared" si="15"/>
        <v>29</v>
      </c>
      <c r="C31" s="109">
        <f t="shared" si="16"/>
        <v>5</v>
      </c>
      <c r="D31" s="109">
        <f t="shared" si="17"/>
        <v>24</v>
      </c>
      <c r="E31" s="168">
        <f t="shared" si="18"/>
        <v>0.17241379310344829</v>
      </c>
      <c r="F31" s="109">
        <f t="shared" si="27"/>
        <v>28</v>
      </c>
      <c r="G31" s="109">
        <v>5</v>
      </c>
      <c r="H31" s="109">
        <v>23</v>
      </c>
      <c r="I31" s="166">
        <f t="shared" si="19"/>
        <v>0.17857142857142858</v>
      </c>
      <c r="J31" s="109">
        <f t="shared" si="28"/>
        <v>1</v>
      </c>
      <c r="K31" s="109">
        <v>0</v>
      </c>
      <c r="L31" s="109">
        <v>1</v>
      </c>
      <c r="M31" s="166">
        <f>(K31/(L31+K31))</f>
        <v>0</v>
      </c>
      <c r="N31" s="109">
        <f t="shared" si="29"/>
        <v>0</v>
      </c>
      <c r="O31" s="109">
        <v>0</v>
      </c>
      <c r="P31" s="109">
        <v>0</v>
      </c>
      <c r="Q31" s="166" t="e">
        <f t="shared" si="20"/>
        <v>#DIV/0!</v>
      </c>
      <c r="R31" s="109">
        <f t="shared" si="30"/>
        <v>0</v>
      </c>
      <c r="S31" s="109">
        <v>0</v>
      </c>
      <c r="T31" s="109">
        <v>0</v>
      </c>
      <c r="U31" s="166" t="e">
        <f t="shared" si="21"/>
        <v>#DIV/0!</v>
      </c>
      <c r="V31" s="109">
        <f t="shared" si="22"/>
        <v>0</v>
      </c>
      <c r="W31" s="109">
        <v>0</v>
      </c>
      <c r="X31" s="109">
        <v>0</v>
      </c>
      <c r="Y31" s="166" t="e">
        <f t="shared" si="23"/>
        <v>#DIV/0!</v>
      </c>
      <c r="Z31" s="109">
        <f t="shared" si="31"/>
        <v>0</v>
      </c>
      <c r="AA31" s="109">
        <v>0</v>
      </c>
      <c r="AB31" s="109">
        <v>0</v>
      </c>
      <c r="AC31" s="166" t="e">
        <f t="shared" si="24"/>
        <v>#DIV/0!</v>
      </c>
      <c r="AD31" s="109">
        <f t="shared" si="25"/>
        <v>0</v>
      </c>
      <c r="AE31" s="109">
        <v>0</v>
      </c>
      <c r="AF31" s="109">
        <v>0</v>
      </c>
      <c r="AG31" s="166" t="e">
        <f t="shared" si="26"/>
        <v>#DIV/0!</v>
      </c>
    </row>
    <row r="32" spans="1:33" x14ac:dyDescent="0.25">
      <c r="A32" s="120" t="s">
        <v>393</v>
      </c>
      <c r="B32" s="165">
        <f t="shared" si="15"/>
        <v>57</v>
      </c>
      <c r="C32" s="109">
        <f t="shared" si="16"/>
        <v>21</v>
      </c>
      <c r="D32" s="109">
        <f t="shared" si="17"/>
        <v>36</v>
      </c>
      <c r="E32" s="168">
        <f t="shared" si="18"/>
        <v>0.36842105263157893</v>
      </c>
      <c r="F32" s="109">
        <f t="shared" si="27"/>
        <v>44</v>
      </c>
      <c r="G32" s="109">
        <v>11</v>
      </c>
      <c r="H32" s="109">
        <v>33</v>
      </c>
      <c r="I32" s="166">
        <f t="shared" si="19"/>
        <v>0.25</v>
      </c>
      <c r="J32" s="109">
        <f t="shared" si="28"/>
        <v>11</v>
      </c>
      <c r="K32" s="109">
        <v>9</v>
      </c>
      <c r="L32" s="109">
        <v>2</v>
      </c>
      <c r="M32" s="166">
        <f>(K32/(L32+K32))</f>
        <v>0.81818181818181823</v>
      </c>
      <c r="N32" s="109">
        <f t="shared" si="29"/>
        <v>0</v>
      </c>
      <c r="O32" s="109">
        <v>0</v>
      </c>
      <c r="P32" s="109">
        <v>0</v>
      </c>
      <c r="Q32" s="166" t="e">
        <f t="shared" si="20"/>
        <v>#DIV/0!</v>
      </c>
      <c r="R32" s="109">
        <f t="shared" si="30"/>
        <v>0</v>
      </c>
      <c r="S32" s="109">
        <v>0</v>
      </c>
      <c r="T32" s="109">
        <v>0</v>
      </c>
      <c r="U32" s="166" t="e">
        <f t="shared" si="21"/>
        <v>#DIV/0!</v>
      </c>
      <c r="V32" s="109">
        <f t="shared" si="22"/>
        <v>0</v>
      </c>
      <c r="W32" s="109">
        <v>0</v>
      </c>
      <c r="X32" s="109">
        <v>0</v>
      </c>
      <c r="Y32" s="166" t="e">
        <f t="shared" si="23"/>
        <v>#DIV/0!</v>
      </c>
      <c r="Z32" s="109">
        <f t="shared" si="31"/>
        <v>2</v>
      </c>
      <c r="AA32" s="109">
        <v>1</v>
      </c>
      <c r="AB32" s="109">
        <v>1</v>
      </c>
      <c r="AC32" s="166">
        <f t="shared" si="24"/>
        <v>0.5</v>
      </c>
      <c r="AD32" s="109">
        <f t="shared" si="25"/>
        <v>0</v>
      </c>
      <c r="AE32" s="109">
        <v>0</v>
      </c>
      <c r="AF32" s="109">
        <v>0</v>
      </c>
      <c r="AG32" s="166" t="e">
        <f t="shared" si="26"/>
        <v>#DIV/0!</v>
      </c>
    </row>
    <row r="33" spans="1:33" x14ac:dyDescent="0.25">
      <c r="A33" s="120" t="s">
        <v>387</v>
      </c>
      <c r="B33" s="165">
        <f t="shared" si="15"/>
        <v>107</v>
      </c>
      <c r="C33" s="109">
        <f t="shared" si="16"/>
        <v>8</v>
      </c>
      <c r="D33" s="109">
        <f t="shared" si="17"/>
        <v>99</v>
      </c>
      <c r="E33" s="168">
        <f t="shared" si="18"/>
        <v>7.476635514018691E-2</v>
      </c>
      <c r="F33" s="109">
        <f t="shared" si="27"/>
        <v>104</v>
      </c>
      <c r="G33" s="109">
        <v>7</v>
      </c>
      <c r="H33" s="109">
        <v>97</v>
      </c>
      <c r="I33" s="166">
        <f t="shared" si="19"/>
        <v>6.7307692307692304E-2</v>
      </c>
      <c r="J33" s="109">
        <f t="shared" si="28"/>
        <v>2</v>
      </c>
      <c r="K33" s="109">
        <v>0</v>
      </c>
      <c r="L33" s="109">
        <v>2</v>
      </c>
      <c r="M33" s="166">
        <f>(K33/(L33+K33))</f>
        <v>0</v>
      </c>
      <c r="N33" s="109">
        <f t="shared" si="29"/>
        <v>0</v>
      </c>
      <c r="O33" s="109">
        <v>0</v>
      </c>
      <c r="P33" s="109">
        <v>0</v>
      </c>
      <c r="Q33" s="166" t="e">
        <f t="shared" si="20"/>
        <v>#DIV/0!</v>
      </c>
      <c r="R33" s="109">
        <f t="shared" si="30"/>
        <v>0</v>
      </c>
      <c r="S33" s="109">
        <v>0</v>
      </c>
      <c r="T33" s="109">
        <v>0</v>
      </c>
      <c r="U33" s="166" t="e">
        <f t="shared" si="21"/>
        <v>#DIV/0!</v>
      </c>
      <c r="V33" s="109">
        <f t="shared" si="22"/>
        <v>0</v>
      </c>
      <c r="W33" s="109">
        <v>0</v>
      </c>
      <c r="X33" s="109">
        <v>0</v>
      </c>
      <c r="Y33" s="166" t="e">
        <f t="shared" si="23"/>
        <v>#DIV/0!</v>
      </c>
      <c r="Z33" s="109">
        <f t="shared" si="31"/>
        <v>1</v>
      </c>
      <c r="AA33" s="109">
        <v>1</v>
      </c>
      <c r="AB33" s="109">
        <v>0</v>
      </c>
      <c r="AC33" s="166">
        <f t="shared" si="24"/>
        <v>1</v>
      </c>
      <c r="AD33" s="109">
        <f t="shared" si="25"/>
        <v>0</v>
      </c>
      <c r="AE33" s="109">
        <v>0</v>
      </c>
      <c r="AF33" s="109">
        <v>0</v>
      </c>
      <c r="AG33" s="166" t="e">
        <f t="shared" si="26"/>
        <v>#DIV/0!</v>
      </c>
    </row>
    <row r="34" spans="1:33" x14ac:dyDescent="0.25">
      <c r="A34" s="120" t="s">
        <v>388</v>
      </c>
      <c r="B34" s="165">
        <f t="shared" si="15"/>
        <v>7</v>
      </c>
      <c r="C34" s="109">
        <f t="shared" si="16"/>
        <v>5</v>
      </c>
      <c r="D34" s="109">
        <f t="shared" si="17"/>
        <v>2</v>
      </c>
      <c r="E34" s="168">
        <f t="shared" si="18"/>
        <v>0.7142857142857143</v>
      </c>
      <c r="F34" s="109">
        <f t="shared" si="27"/>
        <v>7</v>
      </c>
      <c r="G34" s="109">
        <v>5</v>
      </c>
      <c r="H34" s="109">
        <v>2</v>
      </c>
      <c r="I34" s="166">
        <f t="shared" si="19"/>
        <v>0.7142857142857143</v>
      </c>
      <c r="J34" s="109">
        <f t="shared" si="28"/>
        <v>0</v>
      </c>
      <c r="K34" s="109">
        <v>0</v>
      </c>
      <c r="L34" s="109">
        <v>0</v>
      </c>
      <c r="M34" s="166" t="e">
        <f t="shared" ref="M34:M35" si="32">(K34/(L34+K34))</f>
        <v>#DIV/0!</v>
      </c>
      <c r="N34" s="109">
        <f t="shared" si="29"/>
        <v>0</v>
      </c>
      <c r="O34" s="109">
        <v>0</v>
      </c>
      <c r="P34" s="109">
        <v>0</v>
      </c>
      <c r="Q34" s="166" t="e">
        <f t="shared" si="20"/>
        <v>#DIV/0!</v>
      </c>
      <c r="R34" s="109">
        <f t="shared" si="30"/>
        <v>0</v>
      </c>
      <c r="S34" s="109">
        <v>0</v>
      </c>
      <c r="T34" s="109">
        <v>0</v>
      </c>
      <c r="U34" s="166" t="e">
        <f t="shared" si="21"/>
        <v>#DIV/0!</v>
      </c>
      <c r="V34" s="109">
        <f t="shared" si="22"/>
        <v>0</v>
      </c>
      <c r="W34" s="109">
        <v>0</v>
      </c>
      <c r="X34" s="109">
        <v>0</v>
      </c>
      <c r="Y34" s="166" t="e">
        <f t="shared" si="23"/>
        <v>#DIV/0!</v>
      </c>
      <c r="Z34" s="109">
        <f t="shared" si="31"/>
        <v>0</v>
      </c>
      <c r="AA34" s="109">
        <v>0</v>
      </c>
      <c r="AB34" s="109">
        <v>0</v>
      </c>
      <c r="AC34" s="166" t="e">
        <f t="shared" si="24"/>
        <v>#DIV/0!</v>
      </c>
      <c r="AD34" s="109">
        <f t="shared" si="25"/>
        <v>0</v>
      </c>
      <c r="AE34" s="109">
        <v>0</v>
      </c>
      <c r="AF34" s="109">
        <v>0</v>
      </c>
      <c r="AG34" s="166" t="e">
        <f t="shared" si="26"/>
        <v>#DIV/0!</v>
      </c>
    </row>
    <row r="35" spans="1:33" x14ac:dyDescent="0.25">
      <c r="A35" s="120" t="s">
        <v>391</v>
      </c>
      <c r="B35" s="165">
        <f t="shared" si="15"/>
        <v>6</v>
      </c>
      <c r="C35" s="109">
        <f t="shared" si="16"/>
        <v>0</v>
      </c>
      <c r="D35" s="109">
        <f t="shared" si="17"/>
        <v>6</v>
      </c>
      <c r="E35" s="168">
        <f t="shared" si="18"/>
        <v>0</v>
      </c>
      <c r="F35" s="109">
        <f t="shared" si="27"/>
        <v>5</v>
      </c>
      <c r="G35" s="109">
        <v>0</v>
      </c>
      <c r="H35" s="109">
        <v>5</v>
      </c>
      <c r="I35" s="166">
        <f t="shared" si="19"/>
        <v>0</v>
      </c>
      <c r="J35" s="109">
        <f t="shared" si="28"/>
        <v>0</v>
      </c>
      <c r="K35" s="109">
        <v>0</v>
      </c>
      <c r="L35" s="109">
        <v>0</v>
      </c>
      <c r="M35" s="166" t="e">
        <f t="shared" si="32"/>
        <v>#DIV/0!</v>
      </c>
      <c r="N35" s="109">
        <f t="shared" si="29"/>
        <v>0</v>
      </c>
      <c r="O35" s="109">
        <v>0</v>
      </c>
      <c r="P35" s="109">
        <v>0</v>
      </c>
      <c r="Q35" s="166" t="e">
        <f t="shared" si="20"/>
        <v>#DIV/0!</v>
      </c>
      <c r="R35" s="109">
        <f t="shared" si="30"/>
        <v>0</v>
      </c>
      <c r="S35" s="109">
        <v>0</v>
      </c>
      <c r="T35" s="109">
        <v>0</v>
      </c>
      <c r="U35" s="166" t="e">
        <f t="shared" si="21"/>
        <v>#DIV/0!</v>
      </c>
      <c r="V35" s="109">
        <f t="shared" si="22"/>
        <v>0</v>
      </c>
      <c r="W35" s="109">
        <v>0</v>
      </c>
      <c r="X35" s="109">
        <v>0</v>
      </c>
      <c r="Y35" s="166" t="e">
        <f t="shared" si="23"/>
        <v>#DIV/0!</v>
      </c>
      <c r="Z35" s="109">
        <f t="shared" si="31"/>
        <v>1</v>
      </c>
      <c r="AA35" s="109">
        <v>0</v>
      </c>
      <c r="AB35" s="109">
        <v>1</v>
      </c>
      <c r="AC35" s="166">
        <f t="shared" si="24"/>
        <v>0</v>
      </c>
      <c r="AD35" s="109">
        <f t="shared" si="25"/>
        <v>0</v>
      </c>
      <c r="AE35" s="109">
        <v>0</v>
      </c>
      <c r="AF35" s="109">
        <v>0</v>
      </c>
      <c r="AG35" s="166" t="e">
        <f t="shared" si="26"/>
        <v>#DIV/0!</v>
      </c>
    </row>
    <row r="36" spans="1:33" x14ac:dyDescent="0.25">
      <c r="A36" s="120" t="s">
        <v>383</v>
      </c>
      <c r="B36" s="165">
        <f t="shared" si="15"/>
        <v>22</v>
      </c>
      <c r="C36" s="109">
        <f t="shared" si="16"/>
        <v>4</v>
      </c>
      <c r="D36" s="109">
        <f t="shared" si="17"/>
        <v>18</v>
      </c>
      <c r="E36" s="168">
        <f t="shared" ref="E36:E39" si="33">(C36/(D36+C36))</f>
        <v>0.18181818181818182</v>
      </c>
      <c r="F36" s="109">
        <f t="shared" si="27"/>
        <v>21</v>
      </c>
      <c r="G36" s="109">
        <v>4</v>
      </c>
      <c r="H36" s="109">
        <v>17</v>
      </c>
      <c r="I36" s="166">
        <f t="shared" si="19"/>
        <v>0.19047619047619047</v>
      </c>
      <c r="J36" s="109">
        <f t="shared" si="28"/>
        <v>1</v>
      </c>
      <c r="K36" s="109">
        <v>0</v>
      </c>
      <c r="L36" s="109">
        <v>1</v>
      </c>
      <c r="M36" s="166">
        <f>(K36/(L36+K36))</f>
        <v>0</v>
      </c>
      <c r="N36" s="109">
        <f t="shared" si="29"/>
        <v>0</v>
      </c>
      <c r="O36" s="109">
        <v>0</v>
      </c>
      <c r="P36" s="109">
        <v>0</v>
      </c>
      <c r="Q36" s="166" t="e">
        <f t="shared" si="20"/>
        <v>#DIV/0!</v>
      </c>
      <c r="R36" s="109">
        <f t="shared" si="30"/>
        <v>0</v>
      </c>
      <c r="S36" s="109">
        <v>0</v>
      </c>
      <c r="T36" s="109">
        <v>0</v>
      </c>
      <c r="U36" s="166" t="e">
        <f t="shared" si="21"/>
        <v>#DIV/0!</v>
      </c>
      <c r="V36" s="109">
        <f t="shared" si="22"/>
        <v>0</v>
      </c>
      <c r="W36" s="109">
        <v>0</v>
      </c>
      <c r="X36" s="109">
        <v>0</v>
      </c>
      <c r="Y36" s="166" t="e">
        <f t="shared" si="23"/>
        <v>#DIV/0!</v>
      </c>
      <c r="Z36" s="109">
        <f t="shared" si="31"/>
        <v>0</v>
      </c>
      <c r="AA36" s="109">
        <v>0</v>
      </c>
      <c r="AB36" s="109">
        <v>0</v>
      </c>
      <c r="AC36" s="166" t="e">
        <f t="shared" si="24"/>
        <v>#DIV/0!</v>
      </c>
      <c r="AD36" s="109">
        <f t="shared" si="25"/>
        <v>0</v>
      </c>
      <c r="AE36" s="109">
        <v>0</v>
      </c>
      <c r="AF36" s="109">
        <v>0</v>
      </c>
      <c r="AG36" s="166" t="e">
        <f t="shared" si="26"/>
        <v>#DIV/0!</v>
      </c>
    </row>
    <row r="37" spans="1:33" x14ac:dyDescent="0.25">
      <c r="A37" s="120" t="s">
        <v>390</v>
      </c>
      <c r="B37" s="165">
        <f t="shared" si="15"/>
        <v>44</v>
      </c>
      <c r="C37" s="109">
        <f t="shared" si="16"/>
        <v>12</v>
      </c>
      <c r="D37" s="109">
        <f t="shared" si="17"/>
        <v>32</v>
      </c>
      <c r="E37" s="168">
        <f t="shared" si="33"/>
        <v>0.27272727272727271</v>
      </c>
      <c r="F37" s="109">
        <f t="shared" si="27"/>
        <v>41</v>
      </c>
      <c r="G37" s="109">
        <v>11</v>
      </c>
      <c r="H37" s="109">
        <v>30</v>
      </c>
      <c r="I37" s="166">
        <f t="shared" si="19"/>
        <v>0.26829268292682928</v>
      </c>
      <c r="J37" s="109">
        <f t="shared" si="28"/>
        <v>0</v>
      </c>
      <c r="K37" s="109">
        <v>0</v>
      </c>
      <c r="L37" s="109">
        <v>0</v>
      </c>
      <c r="M37" s="166" t="e">
        <f t="shared" ref="M37:M39" si="34">(K37/(L37+K37))</f>
        <v>#DIV/0!</v>
      </c>
      <c r="N37" s="109">
        <f t="shared" si="29"/>
        <v>0</v>
      </c>
      <c r="O37" s="109">
        <v>0</v>
      </c>
      <c r="P37" s="109">
        <v>0</v>
      </c>
      <c r="Q37" s="166" t="e">
        <f t="shared" si="20"/>
        <v>#DIV/0!</v>
      </c>
      <c r="R37" s="109">
        <f t="shared" si="30"/>
        <v>0</v>
      </c>
      <c r="S37" s="109">
        <v>0</v>
      </c>
      <c r="T37" s="109">
        <v>0</v>
      </c>
      <c r="U37" s="166" t="e">
        <f t="shared" si="21"/>
        <v>#DIV/0!</v>
      </c>
      <c r="V37" s="109">
        <f t="shared" si="22"/>
        <v>1</v>
      </c>
      <c r="W37" s="109">
        <v>0</v>
      </c>
      <c r="X37" s="109">
        <v>1</v>
      </c>
      <c r="Y37" s="166">
        <f t="shared" si="23"/>
        <v>0</v>
      </c>
      <c r="Z37" s="109">
        <f t="shared" si="31"/>
        <v>2</v>
      </c>
      <c r="AA37" s="109">
        <v>1</v>
      </c>
      <c r="AB37" s="109">
        <v>1</v>
      </c>
      <c r="AC37" s="166">
        <f t="shared" si="24"/>
        <v>0.5</v>
      </c>
      <c r="AD37" s="109">
        <f t="shared" si="25"/>
        <v>0</v>
      </c>
      <c r="AE37" s="109">
        <v>0</v>
      </c>
      <c r="AF37" s="109">
        <v>0</v>
      </c>
      <c r="AG37" s="166" t="e">
        <f t="shared" si="26"/>
        <v>#DIV/0!</v>
      </c>
    </row>
    <row r="38" spans="1:33" x14ac:dyDescent="0.25">
      <c r="A38" s="120" t="s">
        <v>386</v>
      </c>
      <c r="B38" s="165">
        <f t="shared" si="15"/>
        <v>43</v>
      </c>
      <c r="C38" s="109">
        <f t="shared" si="16"/>
        <v>6</v>
      </c>
      <c r="D38" s="109">
        <f t="shared" si="17"/>
        <v>37</v>
      </c>
      <c r="E38" s="168">
        <f t="shared" si="33"/>
        <v>0.13953488372093023</v>
      </c>
      <c r="F38" s="109">
        <f t="shared" si="27"/>
        <v>42</v>
      </c>
      <c r="G38" s="109">
        <v>5</v>
      </c>
      <c r="H38" s="109">
        <v>37</v>
      </c>
      <c r="I38" s="166">
        <f t="shared" si="19"/>
        <v>0.11904761904761904</v>
      </c>
      <c r="J38" s="109">
        <f t="shared" si="28"/>
        <v>1</v>
      </c>
      <c r="K38" s="109">
        <v>1</v>
      </c>
      <c r="L38" s="109"/>
      <c r="M38" s="166">
        <f t="shared" si="34"/>
        <v>1</v>
      </c>
      <c r="N38" s="109">
        <f t="shared" si="29"/>
        <v>0</v>
      </c>
      <c r="O38" s="109">
        <v>0</v>
      </c>
      <c r="P38" s="109">
        <v>0</v>
      </c>
      <c r="Q38" s="166" t="e">
        <f t="shared" si="20"/>
        <v>#DIV/0!</v>
      </c>
      <c r="R38" s="109">
        <f t="shared" si="30"/>
        <v>0</v>
      </c>
      <c r="S38" s="109">
        <v>0</v>
      </c>
      <c r="T38" s="109">
        <v>0</v>
      </c>
      <c r="U38" s="166" t="e">
        <f t="shared" si="21"/>
        <v>#DIV/0!</v>
      </c>
      <c r="V38" s="109">
        <f t="shared" si="22"/>
        <v>0</v>
      </c>
      <c r="W38" s="109">
        <v>0</v>
      </c>
      <c r="X38" s="109">
        <v>0</v>
      </c>
      <c r="Y38" s="166" t="e">
        <f t="shared" si="23"/>
        <v>#DIV/0!</v>
      </c>
      <c r="Z38" s="109">
        <f t="shared" si="31"/>
        <v>0</v>
      </c>
      <c r="AA38" s="109">
        <v>0</v>
      </c>
      <c r="AB38" s="109">
        <v>0</v>
      </c>
      <c r="AC38" s="166" t="e">
        <f t="shared" si="24"/>
        <v>#DIV/0!</v>
      </c>
      <c r="AD38" s="109">
        <f t="shared" si="25"/>
        <v>0</v>
      </c>
      <c r="AE38" s="109">
        <v>0</v>
      </c>
      <c r="AF38" s="109">
        <v>0</v>
      </c>
      <c r="AG38" s="166" t="e">
        <f t="shared" si="26"/>
        <v>#DIV/0!</v>
      </c>
    </row>
    <row r="39" spans="1:33" x14ac:dyDescent="0.25">
      <c r="A39" s="120" t="s">
        <v>392</v>
      </c>
      <c r="B39" s="165">
        <f t="shared" si="15"/>
        <v>35</v>
      </c>
      <c r="C39" s="109">
        <f t="shared" si="16"/>
        <v>7</v>
      </c>
      <c r="D39" s="109">
        <f t="shared" si="17"/>
        <v>28</v>
      </c>
      <c r="E39" s="168">
        <f t="shared" si="33"/>
        <v>0.2</v>
      </c>
      <c r="F39" s="109">
        <f t="shared" si="27"/>
        <v>31</v>
      </c>
      <c r="G39" s="109">
        <v>4</v>
      </c>
      <c r="H39" s="109">
        <v>27</v>
      </c>
      <c r="I39" s="166">
        <f t="shared" si="19"/>
        <v>0.12903225806451613</v>
      </c>
      <c r="J39" s="109">
        <f t="shared" si="28"/>
        <v>1</v>
      </c>
      <c r="K39" s="109">
        <v>0</v>
      </c>
      <c r="L39" s="109">
        <v>1</v>
      </c>
      <c r="M39" s="166">
        <f t="shared" si="34"/>
        <v>0</v>
      </c>
      <c r="N39" s="109">
        <f t="shared" si="29"/>
        <v>0</v>
      </c>
      <c r="O39" s="109">
        <v>0</v>
      </c>
      <c r="P39" s="109">
        <v>0</v>
      </c>
      <c r="Q39" s="166" t="e">
        <f t="shared" si="20"/>
        <v>#DIV/0!</v>
      </c>
      <c r="R39" s="109">
        <f t="shared" si="30"/>
        <v>0</v>
      </c>
      <c r="S39" s="109">
        <v>0</v>
      </c>
      <c r="T39" s="109">
        <v>0</v>
      </c>
      <c r="U39" s="166" t="e">
        <f t="shared" si="21"/>
        <v>#DIV/0!</v>
      </c>
      <c r="V39" s="109">
        <f t="shared" si="22"/>
        <v>0</v>
      </c>
      <c r="W39" s="109">
        <v>0</v>
      </c>
      <c r="X39" s="109">
        <v>0</v>
      </c>
      <c r="Y39" s="166" t="e">
        <f t="shared" si="23"/>
        <v>#DIV/0!</v>
      </c>
      <c r="Z39" s="109">
        <f t="shared" si="31"/>
        <v>3</v>
      </c>
      <c r="AA39" s="109">
        <v>3</v>
      </c>
      <c r="AB39" s="109">
        <v>0</v>
      </c>
      <c r="AC39" s="166">
        <f t="shared" si="24"/>
        <v>1</v>
      </c>
      <c r="AD39" s="109">
        <f t="shared" si="25"/>
        <v>0</v>
      </c>
      <c r="AE39" s="109">
        <v>0</v>
      </c>
      <c r="AF39" s="109">
        <v>0</v>
      </c>
      <c r="AG39" s="166" t="e">
        <f t="shared" si="26"/>
        <v>#DIV/0!</v>
      </c>
    </row>
    <row r="40" spans="1:33" x14ac:dyDescent="0.25">
      <c r="A40" s="172" t="s">
        <v>431</v>
      </c>
      <c r="B40" s="173"/>
      <c r="C40" s="174"/>
      <c r="D40" s="174"/>
      <c r="E40" s="175"/>
      <c r="F40" s="173"/>
      <c r="G40" s="174"/>
      <c r="H40" s="174"/>
      <c r="I40" s="176"/>
      <c r="J40" s="174"/>
      <c r="K40" s="174"/>
      <c r="L40" s="174"/>
      <c r="M40" s="176"/>
      <c r="N40" s="174"/>
      <c r="O40" s="174"/>
      <c r="P40" s="174"/>
      <c r="Q40" s="176"/>
      <c r="R40" s="174"/>
      <c r="S40" s="174"/>
      <c r="T40" s="174"/>
      <c r="U40" s="176"/>
      <c r="V40" s="174"/>
      <c r="W40" s="174"/>
      <c r="X40" s="174"/>
      <c r="Y40" s="176"/>
      <c r="Z40" s="174"/>
      <c r="AA40" s="174"/>
      <c r="AB40" s="174"/>
      <c r="AC40" s="176"/>
      <c r="AD40" s="174"/>
      <c r="AE40" s="174"/>
      <c r="AF40" s="174"/>
      <c r="AG40" s="177"/>
    </row>
    <row r="41" spans="1:33" ht="15.75" thickBot="1" x14ac:dyDescent="0.3">
      <c r="A41" s="121" t="s">
        <v>432</v>
      </c>
      <c r="B41" s="11">
        <f t="shared" ref="B41" si="35">SUM(F41,J41,N41,R41,Z41,V41,AD41)</f>
        <v>1226</v>
      </c>
      <c r="C41" s="178">
        <f>SUM(C29:C39)</f>
        <v>157</v>
      </c>
      <c r="D41" s="178">
        <f>SUM(D29:D39)</f>
        <v>1069</v>
      </c>
      <c r="E41" s="180">
        <f>(C41/(D41+C41))</f>
        <v>0.12805872756933115</v>
      </c>
      <c r="F41" s="178">
        <f>SUM(F29:F39)</f>
        <v>1128</v>
      </c>
      <c r="G41" s="178">
        <f>SUM(G29:G39)</f>
        <v>132</v>
      </c>
      <c r="H41" s="178">
        <f>SUM(H29:H39)</f>
        <v>996</v>
      </c>
      <c r="I41" s="179">
        <f>(G41/(H41+G41))</f>
        <v>0.11702127659574468</v>
      </c>
      <c r="J41" s="178">
        <f>SUM(J29:J39)</f>
        <v>35</v>
      </c>
      <c r="K41" s="178">
        <f>SUM(K29:K39)</f>
        <v>12</v>
      </c>
      <c r="L41" s="178">
        <f>SUM(L29:L39)</f>
        <v>23</v>
      </c>
      <c r="M41" s="179">
        <f>(K41/(L41+K41))</f>
        <v>0.34285714285714286</v>
      </c>
      <c r="N41" s="178">
        <f>(O41+P41)</f>
        <v>6</v>
      </c>
      <c r="O41" s="178">
        <f>SUM(O29:O39)</f>
        <v>1</v>
      </c>
      <c r="P41" s="178">
        <f>SUM(P29:P39)</f>
        <v>5</v>
      </c>
      <c r="Q41" s="179">
        <f>(O41/(P41+O41))</f>
        <v>0.16666666666666666</v>
      </c>
      <c r="R41" s="178">
        <f>(S41+T41)</f>
        <v>16</v>
      </c>
      <c r="S41" s="178">
        <f>SUM(S29:S39)</f>
        <v>3</v>
      </c>
      <c r="T41" s="178">
        <f>SUM(T29:T39)</f>
        <v>13</v>
      </c>
      <c r="U41" s="179">
        <f>(S41/(T41+S41))</f>
        <v>0.1875</v>
      </c>
      <c r="V41" s="178">
        <f>(W41+X41)</f>
        <v>7</v>
      </c>
      <c r="W41" s="178">
        <f>SUM(W29:W39)</f>
        <v>0</v>
      </c>
      <c r="X41" s="178">
        <f>SUM(X29:X39)</f>
        <v>7</v>
      </c>
      <c r="Y41" s="179">
        <f>(W41/(X41+W41))</f>
        <v>0</v>
      </c>
      <c r="Z41" s="178">
        <f>SUM(Z29:Z39)</f>
        <v>34</v>
      </c>
      <c r="AA41" s="178">
        <f>SUM(AA29:AA39)</f>
        <v>9</v>
      </c>
      <c r="AB41" s="178">
        <f>SUM(AB29:AB39)</f>
        <v>25</v>
      </c>
      <c r="AC41" s="179">
        <f>(AA41/(AB41+AA41))</f>
        <v>0.26470588235294118</v>
      </c>
      <c r="AD41" s="178">
        <f>(AE41+AF41)</f>
        <v>0</v>
      </c>
      <c r="AE41" s="178">
        <f>SUM(AE29:AE39)</f>
        <v>0</v>
      </c>
      <c r="AF41" s="178">
        <f>SUM(AF29:AF39)</f>
        <v>0</v>
      </c>
      <c r="AG41" s="166" t="e">
        <f>(AE41/(AF41+AE41))</f>
        <v>#DIV/0!</v>
      </c>
    </row>
    <row r="42" spans="1:33" ht="15.75" thickBot="1" x14ac:dyDescent="0.3"/>
    <row r="43" spans="1:33" ht="18.75" x14ac:dyDescent="0.3">
      <c r="A43" s="437" t="s">
        <v>436</v>
      </c>
      <c r="B43" s="438"/>
      <c r="C43" s="438"/>
      <c r="D43" s="438"/>
      <c r="E43" s="438"/>
      <c r="F43" s="438"/>
      <c r="G43" s="438"/>
      <c r="H43" s="438"/>
      <c r="I43" s="438"/>
      <c r="J43" s="438"/>
      <c r="K43" s="438"/>
      <c r="L43" s="438"/>
      <c r="M43" s="438"/>
      <c r="N43" s="438"/>
      <c r="O43" s="438"/>
      <c r="P43" s="438"/>
      <c r="Q43" s="438"/>
      <c r="R43" s="438"/>
      <c r="S43" s="438"/>
      <c r="T43" s="438"/>
      <c r="U43" s="438"/>
      <c r="V43" s="438"/>
      <c r="W43" s="438"/>
      <c r="X43" s="438"/>
      <c r="Y43" s="438"/>
      <c r="Z43" s="438"/>
      <c r="AA43" s="438"/>
      <c r="AB43" s="438"/>
      <c r="AC43" s="438"/>
      <c r="AD43" s="438"/>
      <c r="AE43" s="438"/>
      <c r="AF43" s="438"/>
      <c r="AG43" s="439"/>
    </row>
    <row r="44" spans="1:33" x14ac:dyDescent="0.25">
      <c r="A44" s="358" t="s">
        <v>434</v>
      </c>
      <c r="B44" s="441">
        <v>2012</v>
      </c>
      <c r="C44" s="441"/>
      <c r="D44" s="441"/>
      <c r="E44" s="441"/>
      <c r="F44" s="441"/>
      <c r="G44" s="441"/>
      <c r="H44" s="441"/>
      <c r="I44" s="441"/>
      <c r="J44" s="441"/>
      <c r="K44" s="441"/>
      <c r="L44" s="441"/>
      <c r="M44" s="441"/>
      <c r="N44" s="441"/>
      <c r="O44" s="441"/>
      <c r="P44" s="441"/>
      <c r="Q44" s="441"/>
      <c r="R44" s="441"/>
      <c r="S44" s="441"/>
      <c r="T44" s="441"/>
      <c r="U44" s="441"/>
      <c r="V44" s="441"/>
      <c r="W44" s="441"/>
      <c r="X44" s="441"/>
      <c r="Y44" s="441"/>
      <c r="Z44" s="441"/>
      <c r="AA44" s="441"/>
      <c r="AB44" s="441"/>
      <c r="AC44" s="441"/>
      <c r="AD44" s="441"/>
      <c r="AE44" s="441"/>
      <c r="AF44" s="441"/>
      <c r="AG44" s="442"/>
    </row>
    <row r="45" spans="1:33" ht="31.5" customHeight="1" x14ac:dyDescent="0.25">
      <c r="A45" s="358"/>
      <c r="B45" s="443" t="s">
        <v>426</v>
      </c>
      <c r="C45" s="444"/>
      <c r="D45" s="444"/>
      <c r="E45" s="445"/>
      <c r="F45" s="446" t="s">
        <v>420</v>
      </c>
      <c r="G45" s="436"/>
      <c r="H45" s="436"/>
      <c r="I45" s="436"/>
      <c r="J45" s="436" t="s">
        <v>437</v>
      </c>
      <c r="K45" s="436"/>
      <c r="L45" s="436"/>
      <c r="M45" s="436"/>
      <c r="N45" s="436" t="s">
        <v>421</v>
      </c>
      <c r="O45" s="436"/>
      <c r="P45" s="436"/>
      <c r="Q45" s="436"/>
      <c r="R45" s="436" t="s">
        <v>422</v>
      </c>
      <c r="S45" s="436"/>
      <c r="T45" s="436"/>
      <c r="U45" s="436"/>
      <c r="V45" s="436" t="s">
        <v>424</v>
      </c>
      <c r="W45" s="436"/>
      <c r="X45" s="436"/>
      <c r="Y45" s="436"/>
      <c r="Z45" s="436" t="s">
        <v>423</v>
      </c>
      <c r="AA45" s="436"/>
      <c r="AB45" s="436"/>
      <c r="AC45" s="436"/>
      <c r="AD45" s="436" t="s">
        <v>425</v>
      </c>
      <c r="AE45" s="436"/>
      <c r="AF45" s="436"/>
      <c r="AG45" s="440"/>
    </row>
    <row r="46" spans="1:33" ht="124.5" x14ac:dyDescent="0.25">
      <c r="A46" s="358"/>
      <c r="B46" s="162" t="s">
        <v>427</v>
      </c>
      <c r="C46" s="163" t="s">
        <v>428</v>
      </c>
      <c r="D46" s="163" t="s">
        <v>429</v>
      </c>
      <c r="E46" s="167" t="s">
        <v>430</v>
      </c>
      <c r="F46" s="162" t="s">
        <v>416</v>
      </c>
      <c r="G46" s="163" t="s">
        <v>417</v>
      </c>
      <c r="H46" s="163" t="s">
        <v>418</v>
      </c>
      <c r="I46" s="164" t="s">
        <v>419</v>
      </c>
      <c r="J46" s="163" t="s">
        <v>416</v>
      </c>
      <c r="K46" s="163" t="s">
        <v>417</v>
      </c>
      <c r="L46" s="163" t="s">
        <v>418</v>
      </c>
      <c r="M46" s="164" t="s">
        <v>419</v>
      </c>
      <c r="N46" s="163" t="s">
        <v>416</v>
      </c>
      <c r="O46" s="163" t="s">
        <v>417</v>
      </c>
      <c r="P46" s="163" t="s">
        <v>418</v>
      </c>
      <c r="Q46" s="164" t="s">
        <v>419</v>
      </c>
      <c r="R46" s="163" t="s">
        <v>416</v>
      </c>
      <c r="S46" s="163" t="s">
        <v>417</v>
      </c>
      <c r="T46" s="163" t="s">
        <v>418</v>
      </c>
      <c r="U46" s="164" t="s">
        <v>419</v>
      </c>
      <c r="V46" s="163" t="s">
        <v>416</v>
      </c>
      <c r="W46" s="163" t="s">
        <v>417</v>
      </c>
      <c r="X46" s="163" t="s">
        <v>418</v>
      </c>
      <c r="Y46" s="164" t="s">
        <v>419</v>
      </c>
      <c r="Z46" s="163" t="s">
        <v>416</v>
      </c>
      <c r="AA46" s="163" t="s">
        <v>417</v>
      </c>
      <c r="AB46" s="163" t="s">
        <v>418</v>
      </c>
      <c r="AC46" s="164" t="s">
        <v>419</v>
      </c>
      <c r="AD46" s="163" t="s">
        <v>416</v>
      </c>
      <c r="AE46" s="163" t="s">
        <v>417</v>
      </c>
      <c r="AF46" s="163" t="s">
        <v>418</v>
      </c>
      <c r="AG46" s="167" t="s">
        <v>419</v>
      </c>
    </row>
    <row r="47" spans="1:33" x14ac:dyDescent="0.25">
      <c r="A47" s="172" t="s">
        <v>74</v>
      </c>
      <c r="B47" s="173"/>
      <c r="C47" s="174"/>
      <c r="D47" s="174"/>
      <c r="E47" s="175"/>
      <c r="F47" s="173"/>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5"/>
    </row>
    <row r="48" spans="1:33" x14ac:dyDescent="0.25">
      <c r="A48" s="120" t="s">
        <v>0</v>
      </c>
      <c r="B48" s="165">
        <f>SUM(F48,J48,N48,R48,Z48,V48,AD48)</f>
        <v>8785</v>
      </c>
      <c r="C48" s="109">
        <f>SUM(G48,K48,O48,S48,AA48,W48,AE48)</f>
        <v>1197</v>
      </c>
      <c r="D48" s="109">
        <f>SUM(H48,L48,P48,T48,AB48,X48,AF48)</f>
        <v>7588</v>
      </c>
      <c r="E48" s="168">
        <f>(C48/(D48+C48))</f>
        <v>0.13625498007968129</v>
      </c>
      <c r="F48" s="165">
        <f>(G48+H48)</f>
        <v>8232</v>
      </c>
      <c r="G48" s="109">
        <v>1045</v>
      </c>
      <c r="H48" s="109">
        <v>7187</v>
      </c>
      <c r="I48" s="166">
        <f>(G48/(H48+G48))</f>
        <v>0.12694363459669583</v>
      </c>
      <c r="J48" s="165">
        <f>(K48+L48)</f>
        <v>138</v>
      </c>
      <c r="K48" s="109">
        <v>42</v>
      </c>
      <c r="L48" s="109">
        <v>96</v>
      </c>
      <c r="M48" s="166">
        <f>(K48/(L48+K48))</f>
        <v>0.30434782608695654</v>
      </c>
      <c r="N48" s="165">
        <f>(O48+P48)</f>
        <v>50</v>
      </c>
      <c r="O48" s="109">
        <v>6</v>
      </c>
      <c r="P48" s="109">
        <v>44</v>
      </c>
      <c r="Q48" s="166">
        <f>(O48/(P48+O48))</f>
        <v>0.12</v>
      </c>
      <c r="R48" s="165">
        <f>(S48+T48)</f>
        <v>27</v>
      </c>
      <c r="S48" s="109">
        <v>11</v>
      </c>
      <c r="T48" s="109">
        <v>16</v>
      </c>
      <c r="U48" s="166">
        <f>(S48/(T48+S48))</f>
        <v>0.40740740740740738</v>
      </c>
      <c r="V48" s="165">
        <f>(W48+X48)</f>
        <v>21</v>
      </c>
      <c r="W48" s="109">
        <v>5</v>
      </c>
      <c r="X48" s="109">
        <v>16</v>
      </c>
      <c r="Y48" s="166">
        <f>(W48/(X48+W48))</f>
        <v>0.23809523809523808</v>
      </c>
      <c r="Z48" s="165">
        <f>(AA48+AB48)</f>
        <v>316</v>
      </c>
      <c r="AA48" s="109">
        <v>88</v>
      </c>
      <c r="AB48" s="109">
        <v>228</v>
      </c>
      <c r="AC48" s="166">
        <f>(AA48/(AB48+AA48))</f>
        <v>0.27848101265822783</v>
      </c>
      <c r="AD48" s="165">
        <f>(AE48+AF48)</f>
        <v>1</v>
      </c>
      <c r="AE48" s="109">
        <v>0</v>
      </c>
      <c r="AF48" s="109">
        <v>1</v>
      </c>
      <c r="AG48" s="168">
        <f>(AE48/(AF48+AE48))</f>
        <v>0</v>
      </c>
    </row>
    <row r="49" spans="1:33" x14ac:dyDescent="0.25">
      <c r="A49" s="172" t="s">
        <v>75</v>
      </c>
      <c r="B49" s="173"/>
      <c r="C49" s="174"/>
      <c r="D49" s="174"/>
      <c r="E49" s="175"/>
      <c r="F49" s="173"/>
      <c r="G49" s="174"/>
      <c r="H49" s="174"/>
      <c r="I49" s="176"/>
      <c r="J49" s="174"/>
      <c r="K49" s="174"/>
      <c r="L49" s="174"/>
      <c r="M49" s="176"/>
      <c r="N49" s="174"/>
      <c r="O49" s="174"/>
      <c r="P49" s="174"/>
      <c r="Q49" s="176"/>
      <c r="R49" s="174"/>
      <c r="S49" s="174"/>
      <c r="T49" s="174"/>
      <c r="U49" s="176"/>
      <c r="V49" s="174"/>
      <c r="W49" s="174"/>
      <c r="X49" s="174"/>
      <c r="Y49" s="176"/>
      <c r="Z49" s="174"/>
      <c r="AA49" s="174"/>
      <c r="AB49" s="174"/>
      <c r="AC49" s="176"/>
      <c r="AD49" s="174"/>
      <c r="AE49" s="174"/>
      <c r="AF49" s="174"/>
      <c r="AG49" s="177"/>
    </row>
    <row r="50" spans="1:33" x14ac:dyDescent="0.25">
      <c r="A50" s="120" t="s">
        <v>385</v>
      </c>
      <c r="B50" s="165">
        <f t="shared" ref="B50:B60" si="36">SUM(F50,J50,N50,R50,Z50,V50,AD50)</f>
        <v>31</v>
      </c>
      <c r="C50" s="109">
        <f t="shared" ref="C50:C60" si="37">SUM(G50,K50,O50,S50,AA50,W50,AE50)</f>
        <v>7</v>
      </c>
      <c r="D50" s="109">
        <f t="shared" ref="D50:D60" si="38">SUM(H50,L50,P50,T50,AB50,X50,AF50)</f>
        <v>24</v>
      </c>
      <c r="E50" s="168">
        <f t="shared" ref="E50:E60" si="39">(C50/(D50+C50))</f>
        <v>0.22580645161290322</v>
      </c>
      <c r="F50" s="109">
        <f>(G50+H50)</f>
        <v>24</v>
      </c>
      <c r="G50" s="109">
        <v>3</v>
      </c>
      <c r="H50" s="109">
        <v>21</v>
      </c>
      <c r="I50" s="166">
        <f t="shared" ref="I50:I60" si="40">(G50/(H50+G50))</f>
        <v>0.125</v>
      </c>
      <c r="J50" s="109">
        <f>(K50+L50)</f>
        <v>6</v>
      </c>
      <c r="K50" s="109">
        <v>3</v>
      </c>
      <c r="L50" s="109">
        <v>3</v>
      </c>
      <c r="M50" s="166">
        <f>(K50/(L50+K50))</f>
        <v>0.5</v>
      </c>
      <c r="N50" s="109">
        <f>(O50+P50)</f>
        <v>0</v>
      </c>
      <c r="O50" s="109">
        <v>0</v>
      </c>
      <c r="P50" s="109">
        <v>0</v>
      </c>
      <c r="Q50" s="166">
        <v>0</v>
      </c>
      <c r="R50" s="109">
        <f>(S50+T50)</f>
        <v>0</v>
      </c>
      <c r="S50" s="109">
        <v>0</v>
      </c>
      <c r="T50" s="109">
        <v>0</v>
      </c>
      <c r="U50" s="166">
        <v>0</v>
      </c>
      <c r="V50" s="109">
        <f t="shared" ref="V50:V60" si="41">(W50+X50)</f>
        <v>0</v>
      </c>
      <c r="W50" s="109">
        <v>0</v>
      </c>
      <c r="X50" s="109">
        <v>0</v>
      </c>
      <c r="Y50" s="166">
        <v>0</v>
      </c>
      <c r="Z50" s="109">
        <f>(AA50+AB50)</f>
        <v>1</v>
      </c>
      <c r="AA50" s="109">
        <v>1</v>
      </c>
      <c r="AB50" s="109">
        <v>0</v>
      </c>
      <c r="AC50" s="166">
        <v>0</v>
      </c>
      <c r="AD50" s="109">
        <f t="shared" ref="AD50:AD60" si="42">(AE50+AF50)</f>
        <v>0</v>
      </c>
      <c r="AE50" s="109">
        <v>0</v>
      </c>
      <c r="AF50" s="109">
        <v>0</v>
      </c>
      <c r="AG50" s="168">
        <v>0</v>
      </c>
    </row>
    <row r="51" spans="1:33" x14ac:dyDescent="0.25">
      <c r="A51" s="120" t="s">
        <v>389</v>
      </c>
      <c r="B51" s="165">
        <f t="shared" si="36"/>
        <v>1002</v>
      </c>
      <c r="C51" s="109">
        <f t="shared" si="37"/>
        <v>103</v>
      </c>
      <c r="D51" s="109">
        <f t="shared" si="38"/>
        <v>899</v>
      </c>
      <c r="E51" s="168">
        <f t="shared" si="39"/>
        <v>0.10279441117764471</v>
      </c>
      <c r="F51" s="109">
        <f t="shared" ref="F51:F60" si="43">(G51+H51)</f>
        <v>941</v>
      </c>
      <c r="G51" s="109">
        <v>96</v>
      </c>
      <c r="H51" s="109">
        <v>845</v>
      </c>
      <c r="I51" s="166">
        <f t="shared" si="40"/>
        <v>0.10201912858660998</v>
      </c>
      <c r="J51" s="109">
        <f t="shared" ref="J51:J60" si="44">(K51+L51)</f>
        <v>12</v>
      </c>
      <c r="K51" s="109">
        <v>1</v>
      </c>
      <c r="L51" s="109">
        <v>11</v>
      </c>
      <c r="M51" s="166">
        <f>(K51/(L51+K51))</f>
        <v>8.3333333333333329E-2</v>
      </c>
      <c r="N51" s="109">
        <f t="shared" ref="N51:N60" si="45">(O51+P51)</f>
        <v>8</v>
      </c>
      <c r="O51" s="109">
        <v>0</v>
      </c>
      <c r="P51" s="109">
        <v>8</v>
      </c>
      <c r="Q51" s="166">
        <f>(O51/(P51+O51))</f>
        <v>0</v>
      </c>
      <c r="R51" s="109">
        <f t="shared" ref="R51:R60" si="46">(S51+T51)</f>
        <v>11</v>
      </c>
      <c r="S51" s="109">
        <v>2</v>
      </c>
      <c r="T51" s="109">
        <v>9</v>
      </c>
      <c r="U51" s="166">
        <f>(S51/(T51+S51))</f>
        <v>0.18181818181818182</v>
      </c>
      <c r="V51" s="109">
        <f t="shared" si="41"/>
        <v>6</v>
      </c>
      <c r="W51" s="109">
        <v>2</v>
      </c>
      <c r="X51" s="109">
        <v>4</v>
      </c>
      <c r="Y51" s="166">
        <f>(W51/(X51+W51))</f>
        <v>0.33333333333333331</v>
      </c>
      <c r="Z51" s="109">
        <f t="shared" ref="Z51:Z60" si="47">(AA51+AB51)</f>
        <v>24</v>
      </c>
      <c r="AA51" s="109">
        <v>2</v>
      </c>
      <c r="AB51" s="109">
        <v>22</v>
      </c>
      <c r="AC51" s="166">
        <f>(AA51/(AB51+AA51))</f>
        <v>8.3333333333333329E-2</v>
      </c>
      <c r="AD51" s="109">
        <f t="shared" si="42"/>
        <v>0</v>
      </c>
      <c r="AE51" s="109">
        <v>0</v>
      </c>
      <c r="AF51" s="109">
        <v>0</v>
      </c>
      <c r="AG51" s="168">
        <v>0</v>
      </c>
    </row>
    <row r="52" spans="1:33" x14ac:dyDescent="0.25">
      <c r="A52" s="120" t="s">
        <v>384</v>
      </c>
      <c r="B52" s="165">
        <f t="shared" si="36"/>
        <v>22</v>
      </c>
      <c r="C52" s="109">
        <f t="shared" si="37"/>
        <v>3</v>
      </c>
      <c r="D52" s="109">
        <f t="shared" si="38"/>
        <v>19</v>
      </c>
      <c r="E52" s="168">
        <f t="shared" si="39"/>
        <v>0.13636363636363635</v>
      </c>
      <c r="F52" s="109">
        <f t="shared" si="43"/>
        <v>22</v>
      </c>
      <c r="G52" s="109">
        <v>3</v>
      </c>
      <c r="H52" s="109">
        <v>19</v>
      </c>
      <c r="I52" s="166">
        <f t="shared" si="40"/>
        <v>0.13636363636363635</v>
      </c>
      <c r="J52" s="109">
        <f t="shared" si="44"/>
        <v>0</v>
      </c>
      <c r="K52" s="109">
        <v>0</v>
      </c>
      <c r="L52" s="109">
        <v>0</v>
      </c>
      <c r="M52" s="166">
        <v>0</v>
      </c>
      <c r="N52" s="109">
        <f t="shared" si="45"/>
        <v>0</v>
      </c>
      <c r="O52" s="109">
        <v>0</v>
      </c>
      <c r="P52" s="109">
        <v>0</v>
      </c>
      <c r="Q52" s="166">
        <v>0</v>
      </c>
      <c r="R52" s="109">
        <f t="shared" si="46"/>
        <v>0</v>
      </c>
      <c r="S52" s="109">
        <v>0</v>
      </c>
      <c r="T52" s="109">
        <v>0</v>
      </c>
      <c r="U52" s="166">
        <v>0</v>
      </c>
      <c r="V52" s="109">
        <f t="shared" si="41"/>
        <v>0</v>
      </c>
      <c r="W52" s="109">
        <v>0</v>
      </c>
      <c r="X52" s="109">
        <v>0</v>
      </c>
      <c r="Y52" s="166">
        <v>0</v>
      </c>
      <c r="Z52" s="109">
        <f t="shared" si="47"/>
        <v>0</v>
      </c>
      <c r="AA52" s="109">
        <v>0</v>
      </c>
      <c r="AB52" s="109">
        <v>0</v>
      </c>
      <c r="AC52" s="166">
        <v>0</v>
      </c>
      <c r="AD52" s="109">
        <f t="shared" si="42"/>
        <v>0</v>
      </c>
      <c r="AE52" s="109">
        <v>0</v>
      </c>
      <c r="AF52" s="109">
        <v>0</v>
      </c>
      <c r="AG52" s="168">
        <v>0</v>
      </c>
    </row>
    <row r="53" spans="1:33" x14ac:dyDescent="0.25">
      <c r="A53" s="120" t="s">
        <v>393</v>
      </c>
      <c r="B53" s="165">
        <f t="shared" si="36"/>
        <v>67</v>
      </c>
      <c r="C53" s="109">
        <f t="shared" si="37"/>
        <v>25</v>
      </c>
      <c r="D53" s="109">
        <f t="shared" si="38"/>
        <v>42</v>
      </c>
      <c r="E53" s="168">
        <f t="shared" si="39"/>
        <v>0.37313432835820898</v>
      </c>
      <c r="F53" s="109">
        <f t="shared" si="43"/>
        <v>43</v>
      </c>
      <c r="G53" s="109">
        <v>10</v>
      </c>
      <c r="H53" s="109">
        <v>33</v>
      </c>
      <c r="I53" s="166">
        <f t="shared" si="40"/>
        <v>0.23255813953488372</v>
      </c>
      <c r="J53" s="109">
        <f t="shared" si="44"/>
        <v>16</v>
      </c>
      <c r="K53" s="109">
        <v>11</v>
      </c>
      <c r="L53" s="109">
        <v>5</v>
      </c>
      <c r="M53" s="166">
        <f>(K53/(L53+K53))</f>
        <v>0.6875</v>
      </c>
      <c r="N53" s="109">
        <f t="shared" si="45"/>
        <v>0</v>
      </c>
      <c r="O53" s="109">
        <v>0</v>
      </c>
      <c r="P53" s="109">
        <v>0</v>
      </c>
      <c r="Q53" s="166">
        <v>0</v>
      </c>
      <c r="R53" s="109">
        <f t="shared" si="46"/>
        <v>0</v>
      </c>
      <c r="S53" s="109">
        <v>0</v>
      </c>
      <c r="T53" s="109">
        <v>0</v>
      </c>
      <c r="U53" s="166">
        <v>0</v>
      </c>
      <c r="V53" s="109">
        <f t="shared" si="41"/>
        <v>1</v>
      </c>
      <c r="W53" s="109">
        <v>0</v>
      </c>
      <c r="X53" s="109">
        <v>1</v>
      </c>
      <c r="Y53" s="166">
        <v>0</v>
      </c>
      <c r="Z53" s="109">
        <f t="shared" si="47"/>
        <v>7</v>
      </c>
      <c r="AA53" s="109">
        <v>4</v>
      </c>
      <c r="AB53" s="109">
        <v>3</v>
      </c>
      <c r="AC53" s="166">
        <f>(AA53/(AB53+AA53))</f>
        <v>0.5714285714285714</v>
      </c>
      <c r="AD53" s="109">
        <f t="shared" si="42"/>
        <v>0</v>
      </c>
      <c r="AE53" s="109">
        <v>0</v>
      </c>
      <c r="AF53" s="109">
        <v>0</v>
      </c>
      <c r="AG53" s="168">
        <v>0</v>
      </c>
    </row>
    <row r="54" spans="1:33" x14ac:dyDescent="0.25">
      <c r="A54" s="120" t="s">
        <v>387</v>
      </c>
      <c r="B54" s="165">
        <f t="shared" si="36"/>
        <v>129</v>
      </c>
      <c r="C54" s="109">
        <f t="shared" si="37"/>
        <v>13</v>
      </c>
      <c r="D54" s="109">
        <f t="shared" si="38"/>
        <v>116</v>
      </c>
      <c r="E54" s="168">
        <f t="shared" si="39"/>
        <v>0.10077519379844961</v>
      </c>
      <c r="F54" s="109">
        <f t="shared" si="43"/>
        <v>120</v>
      </c>
      <c r="G54" s="109">
        <v>12</v>
      </c>
      <c r="H54" s="109">
        <v>108</v>
      </c>
      <c r="I54" s="166">
        <f t="shared" si="40"/>
        <v>0.1</v>
      </c>
      <c r="J54" s="109">
        <f t="shared" si="44"/>
        <v>3</v>
      </c>
      <c r="K54" s="109">
        <v>0</v>
      </c>
      <c r="L54" s="109">
        <v>3</v>
      </c>
      <c r="M54" s="166">
        <f>(K54/(L54+K54))</f>
        <v>0</v>
      </c>
      <c r="N54" s="109">
        <f t="shared" si="45"/>
        <v>1</v>
      </c>
      <c r="O54" s="109">
        <v>1</v>
      </c>
      <c r="P54" s="109">
        <v>0</v>
      </c>
      <c r="Q54" s="166">
        <v>0</v>
      </c>
      <c r="R54" s="109">
        <f t="shared" si="46"/>
        <v>0</v>
      </c>
      <c r="S54" s="109">
        <v>0</v>
      </c>
      <c r="T54" s="109">
        <v>0</v>
      </c>
      <c r="U54" s="166">
        <v>0</v>
      </c>
      <c r="V54" s="109">
        <f t="shared" si="41"/>
        <v>1</v>
      </c>
      <c r="W54" s="109">
        <v>0</v>
      </c>
      <c r="X54" s="109">
        <v>1</v>
      </c>
      <c r="Y54" s="166">
        <v>0</v>
      </c>
      <c r="Z54" s="109">
        <f t="shared" si="47"/>
        <v>4</v>
      </c>
      <c r="AA54" s="109">
        <v>0</v>
      </c>
      <c r="AB54" s="109">
        <v>4</v>
      </c>
      <c r="AC54" s="166">
        <f>(AA54/(AB54+AA54))</f>
        <v>0</v>
      </c>
      <c r="AD54" s="109">
        <f t="shared" si="42"/>
        <v>0</v>
      </c>
      <c r="AE54" s="109">
        <v>0</v>
      </c>
      <c r="AF54" s="109">
        <v>0</v>
      </c>
      <c r="AG54" s="168">
        <v>0</v>
      </c>
    </row>
    <row r="55" spans="1:33" x14ac:dyDescent="0.25">
      <c r="A55" s="120" t="s">
        <v>388</v>
      </c>
      <c r="B55" s="165">
        <f t="shared" si="36"/>
        <v>2</v>
      </c>
      <c r="C55" s="109">
        <f t="shared" si="37"/>
        <v>1</v>
      </c>
      <c r="D55" s="109">
        <f t="shared" si="38"/>
        <v>1</v>
      </c>
      <c r="E55" s="168">
        <f t="shared" si="39"/>
        <v>0.5</v>
      </c>
      <c r="F55" s="109">
        <f t="shared" si="43"/>
        <v>2</v>
      </c>
      <c r="G55" s="109">
        <v>1</v>
      </c>
      <c r="H55" s="109">
        <v>1</v>
      </c>
      <c r="I55" s="166">
        <f t="shared" si="40"/>
        <v>0.5</v>
      </c>
      <c r="J55" s="109">
        <f t="shared" si="44"/>
        <v>0</v>
      </c>
      <c r="K55" s="109">
        <v>0</v>
      </c>
      <c r="L55" s="109">
        <v>0</v>
      </c>
      <c r="M55" s="166">
        <v>0</v>
      </c>
      <c r="N55" s="109">
        <f t="shared" si="45"/>
        <v>0</v>
      </c>
      <c r="O55" s="109">
        <v>0</v>
      </c>
      <c r="P55" s="109">
        <v>0</v>
      </c>
      <c r="Q55" s="166">
        <v>0</v>
      </c>
      <c r="R55" s="109">
        <f t="shared" si="46"/>
        <v>0</v>
      </c>
      <c r="S55" s="109">
        <v>0</v>
      </c>
      <c r="T55" s="109">
        <v>0</v>
      </c>
      <c r="U55" s="166">
        <v>0</v>
      </c>
      <c r="V55" s="109">
        <f t="shared" si="41"/>
        <v>0</v>
      </c>
      <c r="W55" s="109">
        <v>0</v>
      </c>
      <c r="X55" s="109">
        <v>0</v>
      </c>
      <c r="Y55" s="166">
        <v>0</v>
      </c>
      <c r="Z55" s="109">
        <f t="shared" si="47"/>
        <v>0</v>
      </c>
      <c r="AA55" s="109">
        <v>0</v>
      </c>
      <c r="AB55" s="109">
        <v>0</v>
      </c>
      <c r="AC55" s="166">
        <v>0</v>
      </c>
      <c r="AD55" s="109">
        <f t="shared" si="42"/>
        <v>0</v>
      </c>
      <c r="AE55" s="109">
        <v>0</v>
      </c>
      <c r="AF55" s="109">
        <v>0</v>
      </c>
      <c r="AG55" s="168">
        <v>0</v>
      </c>
    </row>
    <row r="56" spans="1:33" x14ac:dyDescent="0.25">
      <c r="A56" s="120" t="s">
        <v>391</v>
      </c>
      <c r="B56" s="165">
        <f t="shared" si="36"/>
        <v>7</v>
      </c>
      <c r="C56" s="109">
        <f t="shared" si="37"/>
        <v>0</v>
      </c>
      <c r="D56" s="109">
        <f t="shared" si="38"/>
        <v>7</v>
      </c>
      <c r="E56" s="168">
        <f t="shared" si="39"/>
        <v>0</v>
      </c>
      <c r="F56" s="109">
        <f t="shared" si="43"/>
        <v>7</v>
      </c>
      <c r="G56" s="109">
        <v>0</v>
      </c>
      <c r="H56" s="109">
        <v>7</v>
      </c>
      <c r="I56" s="166">
        <f t="shared" si="40"/>
        <v>0</v>
      </c>
      <c r="J56" s="109">
        <f t="shared" si="44"/>
        <v>0</v>
      </c>
      <c r="K56" s="109">
        <v>0</v>
      </c>
      <c r="L56" s="109">
        <v>0</v>
      </c>
      <c r="M56" s="166">
        <v>0</v>
      </c>
      <c r="N56" s="109">
        <f t="shared" si="45"/>
        <v>0</v>
      </c>
      <c r="O56" s="109">
        <v>0</v>
      </c>
      <c r="P56" s="109">
        <v>0</v>
      </c>
      <c r="Q56" s="166">
        <v>0</v>
      </c>
      <c r="R56" s="109">
        <f t="shared" si="46"/>
        <v>0</v>
      </c>
      <c r="S56" s="109">
        <v>0</v>
      </c>
      <c r="T56" s="109">
        <v>0</v>
      </c>
      <c r="U56" s="166">
        <v>0</v>
      </c>
      <c r="V56" s="109">
        <f t="shared" si="41"/>
        <v>0</v>
      </c>
      <c r="W56" s="109">
        <v>0</v>
      </c>
      <c r="X56" s="109">
        <v>0</v>
      </c>
      <c r="Y56" s="166">
        <v>0</v>
      </c>
      <c r="Z56" s="109">
        <f t="shared" si="47"/>
        <v>0</v>
      </c>
      <c r="AA56" s="109">
        <v>0</v>
      </c>
      <c r="AB56" s="109">
        <v>0</v>
      </c>
      <c r="AC56" s="166">
        <v>0</v>
      </c>
      <c r="AD56" s="109">
        <f t="shared" si="42"/>
        <v>0</v>
      </c>
      <c r="AE56" s="109">
        <v>0</v>
      </c>
      <c r="AF56" s="109">
        <v>0</v>
      </c>
      <c r="AG56" s="168">
        <v>0</v>
      </c>
    </row>
    <row r="57" spans="1:33" x14ac:dyDescent="0.25">
      <c r="A57" s="120" t="s">
        <v>383</v>
      </c>
      <c r="B57" s="165">
        <f t="shared" si="36"/>
        <v>18</v>
      </c>
      <c r="C57" s="109">
        <f t="shared" si="37"/>
        <v>3</v>
      </c>
      <c r="D57" s="109">
        <f t="shared" si="38"/>
        <v>15</v>
      </c>
      <c r="E57" s="168">
        <f t="shared" si="39"/>
        <v>0.16666666666666666</v>
      </c>
      <c r="F57" s="109">
        <f t="shared" si="43"/>
        <v>17</v>
      </c>
      <c r="G57" s="109">
        <v>3</v>
      </c>
      <c r="H57" s="109">
        <v>14</v>
      </c>
      <c r="I57" s="166">
        <f t="shared" si="40"/>
        <v>0.17647058823529413</v>
      </c>
      <c r="J57" s="109">
        <f t="shared" si="44"/>
        <v>1</v>
      </c>
      <c r="K57" s="109">
        <v>0</v>
      </c>
      <c r="L57" s="109">
        <v>1</v>
      </c>
      <c r="M57" s="166">
        <f>(K57/(L57+K57))</f>
        <v>0</v>
      </c>
      <c r="N57" s="109">
        <f t="shared" si="45"/>
        <v>0</v>
      </c>
      <c r="O57" s="109">
        <v>0</v>
      </c>
      <c r="P57" s="109">
        <v>0</v>
      </c>
      <c r="Q57" s="166">
        <v>0</v>
      </c>
      <c r="R57" s="109">
        <f t="shared" si="46"/>
        <v>0</v>
      </c>
      <c r="S57" s="109">
        <v>0</v>
      </c>
      <c r="T57" s="109">
        <v>0</v>
      </c>
      <c r="U57" s="166">
        <v>0</v>
      </c>
      <c r="V57" s="109">
        <f t="shared" si="41"/>
        <v>0</v>
      </c>
      <c r="W57" s="109">
        <v>0</v>
      </c>
      <c r="X57" s="109">
        <v>0</v>
      </c>
      <c r="Y57" s="166">
        <v>0</v>
      </c>
      <c r="Z57" s="109">
        <f t="shared" si="47"/>
        <v>0</v>
      </c>
      <c r="AA57" s="109">
        <v>0</v>
      </c>
      <c r="AB57" s="109">
        <v>0</v>
      </c>
      <c r="AC57" s="166">
        <v>0</v>
      </c>
      <c r="AD57" s="109">
        <f t="shared" si="42"/>
        <v>0</v>
      </c>
      <c r="AE57" s="109">
        <v>0</v>
      </c>
      <c r="AF57" s="109">
        <v>0</v>
      </c>
      <c r="AG57" s="168">
        <v>0</v>
      </c>
    </row>
    <row r="58" spans="1:33" x14ac:dyDescent="0.25">
      <c r="A58" s="120" t="s">
        <v>390</v>
      </c>
      <c r="B58" s="165">
        <f t="shared" si="36"/>
        <v>64</v>
      </c>
      <c r="C58" s="109">
        <f t="shared" si="37"/>
        <v>11</v>
      </c>
      <c r="D58" s="109">
        <f t="shared" si="38"/>
        <v>53</v>
      </c>
      <c r="E58" s="168">
        <f t="shared" si="39"/>
        <v>0.171875</v>
      </c>
      <c r="F58" s="109">
        <f t="shared" si="43"/>
        <v>61</v>
      </c>
      <c r="G58" s="109">
        <v>11</v>
      </c>
      <c r="H58" s="109">
        <v>50</v>
      </c>
      <c r="I58" s="166">
        <f t="shared" si="40"/>
        <v>0.18032786885245902</v>
      </c>
      <c r="J58" s="109">
        <f t="shared" si="44"/>
        <v>0</v>
      </c>
      <c r="K58" s="109">
        <v>0</v>
      </c>
      <c r="L58" s="109">
        <v>0</v>
      </c>
      <c r="M58" s="166">
        <v>0</v>
      </c>
      <c r="N58" s="109">
        <f t="shared" si="45"/>
        <v>1</v>
      </c>
      <c r="O58" s="109">
        <v>0</v>
      </c>
      <c r="P58" s="109">
        <v>1</v>
      </c>
      <c r="Q58" s="166">
        <v>0</v>
      </c>
      <c r="R58" s="109">
        <f t="shared" si="46"/>
        <v>0</v>
      </c>
      <c r="S58" s="109">
        <v>0</v>
      </c>
      <c r="T58" s="109">
        <v>0</v>
      </c>
      <c r="U58" s="166">
        <v>0</v>
      </c>
      <c r="V58" s="109">
        <f t="shared" si="41"/>
        <v>1</v>
      </c>
      <c r="W58" s="109">
        <v>0</v>
      </c>
      <c r="X58" s="109">
        <v>1</v>
      </c>
      <c r="Y58" s="166">
        <v>0</v>
      </c>
      <c r="Z58" s="109">
        <f t="shared" si="47"/>
        <v>1</v>
      </c>
      <c r="AA58" s="109">
        <v>0</v>
      </c>
      <c r="AB58" s="109">
        <v>1</v>
      </c>
      <c r="AC58" s="166">
        <f>(AA58/(AB58+AA58))</f>
        <v>0</v>
      </c>
      <c r="AD58" s="109">
        <f t="shared" si="42"/>
        <v>0</v>
      </c>
      <c r="AE58" s="109">
        <v>0</v>
      </c>
      <c r="AF58" s="109">
        <v>0</v>
      </c>
      <c r="AG58" s="168">
        <v>0</v>
      </c>
    </row>
    <row r="59" spans="1:33" x14ac:dyDescent="0.25">
      <c r="A59" s="120" t="s">
        <v>386</v>
      </c>
      <c r="B59" s="165">
        <f t="shared" si="36"/>
        <v>55</v>
      </c>
      <c r="C59" s="109">
        <f t="shared" si="37"/>
        <v>8</v>
      </c>
      <c r="D59" s="109">
        <f t="shared" si="38"/>
        <v>47</v>
      </c>
      <c r="E59" s="168">
        <f t="shared" si="39"/>
        <v>0.14545454545454545</v>
      </c>
      <c r="F59" s="109">
        <f t="shared" si="43"/>
        <v>54</v>
      </c>
      <c r="G59" s="109">
        <v>8</v>
      </c>
      <c r="H59" s="109">
        <v>46</v>
      </c>
      <c r="I59" s="166">
        <f t="shared" si="40"/>
        <v>0.14814814814814814</v>
      </c>
      <c r="J59" s="109">
        <f t="shared" si="44"/>
        <v>0</v>
      </c>
      <c r="K59" s="109">
        <v>0</v>
      </c>
      <c r="L59" s="109">
        <v>0</v>
      </c>
      <c r="M59" s="166">
        <v>0</v>
      </c>
      <c r="N59" s="109">
        <f t="shared" si="45"/>
        <v>0</v>
      </c>
      <c r="O59" s="109">
        <v>0</v>
      </c>
      <c r="P59" s="109">
        <v>0</v>
      </c>
      <c r="Q59" s="166">
        <v>0</v>
      </c>
      <c r="R59" s="109">
        <f t="shared" si="46"/>
        <v>0</v>
      </c>
      <c r="S59" s="109">
        <v>0</v>
      </c>
      <c r="T59" s="109">
        <v>0</v>
      </c>
      <c r="U59" s="166">
        <v>0</v>
      </c>
      <c r="V59" s="109">
        <f t="shared" si="41"/>
        <v>0</v>
      </c>
      <c r="W59" s="109">
        <v>0</v>
      </c>
      <c r="X59" s="109">
        <v>0</v>
      </c>
      <c r="Y59" s="166">
        <v>0</v>
      </c>
      <c r="Z59" s="109">
        <f t="shared" si="47"/>
        <v>1</v>
      </c>
      <c r="AA59" s="109">
        <v>0</v>
      </c>
      <c r="AB59" s="109">
        <v>1</v>
      </c>
      <c r="AC59" s="166">
        <f>(AA59/(AB59+AA59))</f>
        <v>0</v>
      </c>
      <c r="AD59" s="109">
        <f t="shared" si="42"/>
        <v>0</v>
      </c>
      <c r="AE59" s="109">
        <v>0</v>
      </c>
      <c r="AF59" s="109">
        <v>0</v>
      </c>
      <c r="AG59" s="168">
        <v>0</v>
      </c>
    </row>
    <row r="60" spans="1:33" x14ac:dyDescent="0.25">
      <c r="A60" s="120" t="s">
        <v>392</v>
      </c>
      <c r="B60" s="165">
        <f t="shared" si="36"/>
        <v>30</v>
      </c>
      <c r="C60" s="109">
        <f t="shared" si="37"/>
        <v>4</v>
      </c>
      <c r="D60" s="109">
        <f t="shared" si="38"/>
        <v>26</v>
      </c>
      <c r="E60" s="168">
        <f t="shared" si="39"/>
        <v>0.13333333333333333</v>
      </c>
      <c r="F60" s="109">
        <f t="shared" si="43"/>
        <v>27</v>
      </c>
      <c r="G60" s="109">
        <v>3</v>
      </c>
      <c r="H60" s="109">
        <v>24</v>
      </c>
      <c r="I60" s="166">
        <f t="shared" si="40"/>
        <v>0.1111111111111111</v>
      </c>
      <c r="J60" s="109">
        <f t="shared" si="44"/>
        <v>1</v>
      </c>
      <c r="K60" s="109">
        <v>0</v>
      </c>
      <c r="L60" s="109">
        <v>1</v>
      </c>
      <c r="M60" s="166">
        <v>0</v>
      </c>
      <c r="N60" s="109">
        <f t="shared" si="45"/>
        <v>1</v>
      </c>
      <c r="O60" s="109">
        <v>0</v>
      </c>
      <c r="P60" s="109">
        <v>1</v>
      </c>
      <c r="Q60" s="166">
        <v>0</v>
      </c>
      <c r="R60" s="109">
        <f t="shared" si="46"/>
        <v>0</v>
      </c>
      <c r="S60" s="109">
        <v>0</v>
      </c>
      <c r="T60" s="109">
        <v>0</v>
      </c>
      <c r="U60" s="166">
        <v>0</v>
      </c>
      <c r="V60" s="109">
        <f t="shared" si="41"/>
        <v>0</v>
      </c>
      <c r="W60" s="109">
        <v>0</v>
      </c>
      <c r="X60" s="109">
        <v>0</v>
      </c>
      <c r="Y60" s="166">
        <v>0</v>
      </c>
      <c r="Z60" s="109">
        <f t="shared" si="47"/>
        <v>1</v>
      </c>
      <c r="AA60" s="109">
        <v>1</v>
      </c>
      <c r="AB60" s="109">
        <v>0</v>
      </c>
      <c r="AC60" s="166">
        <f>(AA60/(AB60+AA60))</f>
        <v>1</v>
      </c>
      <c r="AD60" s="109">
        <f t="shared" si="42"/>
        <v>0</v>
      </c>
      <c r="AE60" s="109">
        <v>0</v>
      </c>
      <c r="AF60" s="109">
        <v>0</v>
      </c>
      <c r="AG60" s="168">
        <v>0</v>
      </c>
    </row>
    <row r="61" spans="1:33" x14ac:dyDescent="0.25">
      <c r="A61" s="172" t="s">
        <v>431</v>
      </c>
      <c r="B61" s="173"/>
      <c r="C61" s="174"/>
      <c r="D61" s="174"/>
      <c r="E61" s="175"/>
      <c r="F61" s="173"/>
      <c r="G61" s="174"/>
      <c r="H61" s="174"/>
      <c r="I61" s="176"/>
      <c r="J61" s="174"/>
      <c r="K61" s="174"/>
      <c r="L61" s="174"/>
      <c r="M61" s="176"/>
      <c r="N61" s="174"/>
      <c r="O61" s="174"/>
      <c r="P61" s="174"/>
      <c r="Q61" s="176"/>
      <c r="R61" s="174"/>
      <c r="S61" s="174"/>
      <c r="T61" s="174"/>
      <c r="U61" s="176"/>
      <c r="V61" s="174"/>
      <c r="W61" s="174"/>
      <c r="X61" s="174"/>
      <c r="Y61" s="176"/>
      <c r="Z61" s="174"/>
      <c r="AA61" s="174"/>
      <c r="AB61" s="174"/>
      <c r="AC61" s="176"/>
      <c r="AD61" s="174"/>
      <c r="AE61" s="174"/>
      <c r="AF61" s="174"/>
      <c r="AG61" s="177"/>
    </row>
    <row r="62" spans="1:33" ht="15.75" thickBot="1" x14ac:dyDescent="0.3">
      <c r="A62" s="121" t="s">
        <v>432</v>
      </c>
      <c r="B62" s="11">
        <f t="shared" ref="B62" si="48">SUM(F62,J62,N62,R62,Z62,V62,AD62)</f>
        <v>1427</v>
      </c>
      <c r="C62" s="178">
        <f t="shared" ref="C62" si="49">SUM(G62,K62,O62,S62,AA62,W62,AE62)</f>
        <v>178</v>
      </c>
      <c r="D62" s="178">
        <f t="shared" ref="D62" si="50">SUM(H62,L62,P62,T62,AB62,X62,AF62)</f>
        <v>1249</v>
      </c>
      <c r="E62" s="180">
        <f>(C62/(D62+C62))</f>
        <v>0.12473721093202522</v>
      </c>
      <c r="F62" s="178">
        <f>SUM(F50:F60)</f>
        <v>1318</v>
      </c>
      <c r="G62" s="178">
        <f>SUM(G50:G60)</f>
        <v>150</v>
      </c>
      <c r="H62" s="178">
        <f>SUM(H50:H60)</f>
        <v>1168</v>
      </c>
      <c r="I62" s="179">
        <f>(G62/(H62+G62))</f>
        <v>0.11380880121396054</v>
      </c>
      <c r="J62" s="178">
        <f>SUM(J50:J60)</f>
        <v>39</v>
      </c>
      <c r="K62" s="178">
        <f>SUM(K50:K60)</f>
        <v>15</v>
      </c>
      <c r="L62" s="178">
        <f>SUM(L50:L60)</f>
        <v>24</v>
      </c>
      <c r="M62" s="179">
        <f>(K62/(L62+K62))</f>
        <v>0.38461538461538464</v>
      </c>
      <c r="N62" s="178">
        <f>(O62+P62)</f>
        <v>11</v>
      </c>
      <c r="O62" s="178">
        <f t="shared" ref="O62:P62" si="51">SUM(O50:O60)</f>
        <v>1</v>
      </c>
      <c r="P62" s="178">
        <f t="shared" si="51"/>
        <v>10</v>
      </c>
      <c r="Q62" s="179">
        <f>(O62/(P62+O62))</f>
        <v>9.0909090909090912E-2</v>
      </c>
      <c r="R62" s="178">
        <f>(S62+T62)</f>
        <v>11</v>
      </c>
      <c r="S62" s="178">
        <f t="shared" ref="S62:T62" si="52">SUM(S50:S60)</f>
        <v>2</v>
      </c>
      <c r="T62" s="178">
        <f t="shared" si="52"/>
        <v>9</v>
      </c>
      <c r="U62" s="179">
        <f>(S62/(T62+S62))</f>
        <v>0.18181818181818182</v>
      </c>
      <c r="V62" s="178">
        <f>(W62+X62)</f>
        <v>9</v>
      </c>
      <c r="W62" s="178">
        <f t="shared" ref="W62:X62" si="53">SUM(W50:W60)</f>
        <v>2</v>
      </c>
      <c r="X62" s="178">
        <f t="shared" si="53"/>
        <v>7</v>
      </c>
      <c r="Y62" s="179">
        <f>(W62/(X62+W62))</f>
        <v>0.22222222222222221</v>
      </c>
      <c r="Z62" s="178">
        <f>(AA62+AB62)</f>
        <v>39</v>
      </c>
      <c r="AA62" s="178">
        <f t="shared" ref="AA62:AB62" si="54">SUM(AA50:AA60)</f>
        <v>8</v>
      </c>
      <c r="AB62" s="178">
        <f t="shared" si="54"/>
        <v>31</v>
      </c>
      <c r="AC62" s="179">
        <f>(AA62/(AB62+AA62))</f>
        <v>0.20512820512820512</v>
      </c>
      <c r="AD62" s="178">
        <f>(AE62+AF62)</f>
        <v>0</v>
      </c>
      <c r="AE62" s="178">
        <f t="shared" ref="AE62:AF62" si="55">SUM(AE50:AE60)</f>
        <v>0</v>
      </c>
      <c r="AF62" s="178">
        <f t="shared" si="55"/>
        <v>0</v>
      </c>
      <c r="AG62" s="180">
        <v>0</v>
      </c>
    </row>
  </sheetData>
  <mergeCells count="33">
    <mergeCell ref="R45:U45"/>
    <mergeCell ref="V45:Y45"/>
    <mergeCell ref="Z45:AC45"/>
    <mergeCell ref="AD45:AG45"/>
    <mergeCell ref="V24:Y24"/>
    <mergeCell ref="Z24:AC24"/>
    <mergeCell ref="AD24:AG24"/>
    <mergeCell ref="A43:AG43"/>
    <mergeCell ref="A44:A46"/>
    <mergeCell ref="B44:AG44"/>
    <mergeCell ref="B45:E45"/>
    <mergeCell ref="F45:I45"/>
    <mergeCell ref="J45:M45"/>
    <mergeCell ref="N45:Q45"/>
    <mergeCell ref="A22:AG22"/>
    <mergeCell ref="A23:A25"/>
    <mergeCell ref="B23:AG23"/>
    <mergeCell ref="B24:E24"/>
    <mergeCell ref="F24:I24"/>
    <mergeCell ref="J24:M24"/>
    <mergeCell ref="N24:Q24"/>
    <mergeCell ref="R24:U24"/>
    <mergeCell ref="N3:Q3"/>
    <mergeCell ref="R3:U3"/>
    <mergeCell ref="Z3:AC3"/>
    <mergeCell ref="A1:AG1"/>
    <mergeCell ref="A2:A4"/>
    <mergeCell ref="AD3:AG3"/>
    <mergeCell ref="B2:AG2"/>
    <mergeCell ref="B3:E3"/>
    <mergeCell ref="V3:Y3"/>
    <mergeCell ref="F3:I3"/>
    <mergeCell ref="J3:M3"/>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10"/>
  <sheetViews>
    <sheetView tabSelected="1" workbookViewId="0">
      <selection activeCell="H20" sqref="H20"/>
    </sheetView>
  </sheetViews>
  <sheetFormatPr defaultRowHeight="15" x14ac:dyDescent="0.25"/>
  <cols>
    <col min="1" max="1" width="41.140625" bestFit="1" customWidth="1"/>
    <col min="2" max="9" width="7.42578125" customWidth="1"/>
    <col min="10" max="13" width="9.7109375" bestFit="1" customWidth="1"/>
    <col min="14" max="16" width="9.7109375" customWidth="1"/>
    <col min="17" max="17" width="9.5703125" customWidth="1"/>
  </cols>
  <sheetData>
    <row r="1" spans="1:18" ht="19.5" thickBot="1" x14ac:dyDescent="0.35">
      <c r="A1" s="393" t="s">
        <v>616</v>
      </c>
      <c r="B1" s="409"/>
      <c r="C1" s="409"/>
      <c r="D1" s="409"/>
      <c r="E1" s="409"/>
      <c r="F1" s="409"/>
      <c r="G1" s="409"/>
      <c r="H1" s="409"/>
      <c r="I1" s="409"/>
      <c r="J1" s="409"/>
      <c r="K1" s="409"/>
      <c r="L1" s="409"/>
      <c r="M1" s="409"/>
      <c r="N1" s="409"/>
      <c r="O1" s="409"/>
      <c r="P1" s="409"/>
      <c r="Q1" s="410"/>
    </row>
    <row r="2" spans="1:18" ht="15.75" thickBot="1" x14ac:dyDescent="0.3">
      <c r="A2" s="452" t="s">
        <v>605</v>
      </c>
      <c r="B2" s="447" t="s">
        <v>612</v>
      </c>
      <c r="C2" s="447"/>
      <c r="D2" s="447"/>
      <c r="E2" s="447"/>
      <c r="F2" s="447"/>
      <c r="G2" s="447"/>
      <c r="H2" s="447"/>
      <c r="I2" s="447"/>
      <c r="J2" s="448" t="s">
        <v>615</v>
      </c>
      <c r="K2" s="448"/>
      <c r="L2" s="448"/>
      <c r="M2" s="448"/>
      <c r="N2" s="448"/>
      <c r="O2" s="448"/>
      <c r="P2" s="448"/>
      <c r="Q2" s="448"/>
    </row>
    <row r="3" spans="1:18" ht="15.75" thickBot="1" x14ac:dyDescent="0.3">
      <c r="A3" s="453"/>
      <c r="B3" s="316">
        <v>2013</v>
      </c>
      <c r="C3" s="317">
        <v>2012</v>
      </c>
      <c r="D3" s="317">
        <v>2011</v>
      </c>
      <c r="E3" s="317">
        <v>2010</v>
      </c>
      <c r="F3" s="317">
        <v>2009</v>
      </c>
      <c r="G3" s="317">
        <v>2008</v>
      </c>
      <c r="H3" s="317">
        <v>2007</v>
      </c>
      <c r="I3" s="318">
        <v>2006</v>
      </c>
      <c r="J3" s="319" t="s">
        <v>501</v>
      </c>
      <c r="K3" s="317" t="s">
        <v>502</v>
      </c>
      <c r="L3" s="317" t="s">
        <v>503</v>
      </c>
      <c r="M3" s="317" t="s">
        <v>504</v>
      </c>
      <c r="N3" s="317" t="s">
        <v>505</v>
      </c>
      <c r="O3" s="317" t="s">
        <v>506</v>
      </c>
      <c r="P3" s="318" t="s">
        <v>507</v>
      </c>
      <c r="Q3" s="320" t="s">
        <v>614</v>
      </c>
    </row>
    <row r="4" spans="1:18" x14ac:dyDescent="0.25">
      <c r="A4" s="53" t="s">
        <v>606</v>
      </c>
      <c r="B4" s="36">
        <v>114</v>
      </c>
      <c r="C4" s="321">
        <v>162</v>
      </c>
      <c r="D4" s="321">
        <v>181</v>
      </c>
      <c r="E4" s="321">
        <v>184</v>
      </c>
      <c r="F4" s="321">
        <v>141</v>
      </c>
      <c r="G4" s="321">
        <v>143</v>
      </c>
      <c r="H4" s="321">
        <v>129</v>
      </c>
      <c r="I4" s="322">
        <v>135</v>
      </c>
      <c r="J4" s="248">
        <f>((H4-I4)/I4)</f>
        <v>-4.4444444444444446E-2</v>
      </c>
      <c r="K4" s="84">
        <f>((G4-H4)/H4)</f>
        <v>0.10852713178294573</v>
      </c>
      <c r="L4" s="84">
        <f>((F4-G4)/G4)</f>
        <v>-1.3986013986013986E-2</v>
      </c>
      <c r="M4" s="84">
        <f>((E4-F4)/F4)</f>
        <v>0.30496453900709219</v>
      </c>
      <c r="N4" s="84">
        <f>((D4-E4)/E4)</f>
        <v>-1.6304347826086956E-2</v>
      </c>
      <c r="O4" s="84">
        <f>((C4-D4)/D4)</f>
        <v>-0.10497237569060773</v>
      </c>
      <c r="P4" s="85">
        <f>((B4-C4)/C4)</f>
        <v>-0.29629629629629628</v>
      </c>
      <c r="Q4" s="323">
        <v>-0.15555555555555556</v>
      </c>
      <c r="R4" s="4"/>
    </row>
    <row r="5" spans="1:18" x14ac:dyDescent="0.25">
      <c r="A5" s="81" t="s">
        <v>607</v>
      </c>
      <c r="B5" s="5">
        <v>451</v>
      </c>
      <c r="C5" s="205">
        <v>374</v>
      </c>
      <c r="D5" s="205">
        <v>455</v>
      </c>
      <c r="E5" s="205">
        <v>457</v>
      </c>
      <c r="F5" s="205">
        <v>532</v>
      </c>
      <c r="G5" s="205">
        <v>469</v>
      </c>
      <c r="H5" s="205">
        <v>469</v>
      </c>
      <c r="I5" s="6">
        <v>474</v>
      </c>
      <c r="J5" s="7">
        <f t="shared" ref="J5:J9" si="0">((H5-I5)/I5)</f>
        <v>-1.0548523206751054E-2</v>
      </c>
      <c r="K5" s="86">
        <f t="shared" ref="K5:K9" si="1">((G5-H5)/H5)</f>
        <v>0</v>
      </c>
      <c r="L5" s="86">
        <f t="shared" ref="L5:L9" si="2">((F5-G5)/G5)</f>
        <v>0.13432835820895522</v>
      </c>
      <c r="M5" s="86">
        <f t="shared" ref="M5:M9" si="3">((E5-F5)/F5)</f>
        <v>-0.14097744360902256</v>
      </c>
      <c r="N5" s="86">
        <f>((D5-E5)/E5)</f>
        <v>-4.3763676148796497E-3</v>
      </c>
      <c r="O5" s="86">
        <f t="shared" ref="O5:O9" si="4">((C5-D5)/D5)</f>
        <v>-0.17802197802197803</v>
      </c>
      <c r="P5" s="9">
        <f t="shared" ref="P5:P9" si="5">((B5-C5)/C5)</f>
        <v>0.20588235294117646</v>
      </c>
      <c r="Q5" s="324">
        <v>-4.852320675105485E-2</v>
      </c>
      <c r="R5" s="4"/>
    </row>
    <row r="6" spans="1:18" x14ac:dyDescent="0.25">
      <c r="A6" s="81" t="s">
        <v>608</v>
      </c>
      <c r="B6" s="5">
        <v>1875</v>
      </c>
      <c r="C6" s="205">
        <v>1836</v>
      </c>
      <c r="D6" s="205">
        <v>1872</v>
      </c>
      <c r="E6" s="205">
        <v>1763</v>
      </c>
      <c r="F6" s="205">
        <v>2451</v>
      </c>
      <c r="G6" s="205">
        <v>2234</v>
      </c>
      <c r="H6" s="205">
        <v>1271</v>
      </c>
      <c r="I6" s="6">
        <v>1250</v>
      </c>
      <c r="J6" s="7">
        <f t="shared" si="0"/>
        <v>1.6799999999999999E-2</v>
      </c>
      <c r="K6" s="86">
        <f t="shared" si="1"/>
        <v>0.75767112509834778</v>
      </c>
      <c r="L6" s="86">
        <f t="shared" si="2"/>
        <v>9.7135183527305283E-2</v>
      </c>
      <c r="M6" s="86">
        <f t="shared" si="3"/>
        <v>-0.2807017543859649</v>
      </c>
      <c r="N6" s="86">
        <f t="shared" ref="N6:N9" si="6">((D6-E6)/E6)</f>
        <v>6.1826432217810548E-2</v>
      </c>
      <c r="O6" s="86">
        <f t="shared" si="4"/>
        <v>-1.9230769230769232E-2</v>
      </c>
      <c r="P6" s="9">
        <f t="shared" si="5"/>
        <v>2.1241830065359478E-2</v>
      </c>
      <c r="Q6" s="324">
        <v>0.5</v>
      </c>
      <c r="R6" s="4"/>
    </row>
    <row r="7" spans="1:18" x14ac:dyDescent="0.25">
      <c r="A7" s="81" t="s">
        <v>609</v>
      </c>
      <c r="B7" s="5">
        <v>1334</v>
      </c>
      <c r="C7" s="205">
        <v>1282</v>
      </c>
      <c r="D7" s="205">
        <v>1273</v>
      </c>
      <c r="E7" s="205">
        <v>1304</v>
      </c>
      <c r="F7" s="205">
        <v>1230</v>
      </c>
      <c r="G7" s="205">
        <v>1217</v>
      </c>
      <c r="H7" s="205">
        <v>1215</v>
      </c>
      <c r="I7" s="6">
        <v>1403</v>
      </c>
      <c r="J7" s="7">
        <f t="shared" si="0"/>
        <v>-0.13399857448325017</v>
      </c>
      <c r="K7" s="86">
        <f t="shared" si="1"/>
        <v>1.6460905349794238E-3</v>
      </c>
      <c r="L7" s="86">
        <f t="shared" si="2"/>
        <v>1.0682004930156122E-2</v>
      </c>
      <c r="M7" s="86">
        <f t="shared" si="3"/>
        <v>6.0162601626016263E-2</v>
      </c>
      <c r="N7" s="86">
        <f t="shared" si="6"/>
        <v>-2.3773006134969327E-2</v>
      </c>
      <c r="O7" s="86">
        <f t="shared" si="4"/>
        <v>7.0699135899450118E-3</v>
      </c>
      <c r="P7" s="9">
        <f t="shared" si="5"/>
        <v>4.0561622464898597E-2</v>
      </c>
      <c r="Q7" s="324">
        <v>-4.9180327868852458E-2</v>
      </c>
      <c r="R7" s="4"/>
    </row>
    <row r="8" spans="1:18" x14ac:dyDescent="0.25">
      <c r="A8" s="81" t="s">
        <v>610</v>
      </c>
      <c r="B8" s="5">
        <v>331</v>
      </c>
      <c r="C8" s="205">
        <v>345</v>
      </c>
      <c r="D8" s="205">
        <v>318</v>
      </c>
      <c r="E8" s="205">
        <v>222</v>
      </c>
      <c r="F8" s="205">
        <v>233</v>
      </c>
      <c r="G8" s="205">
        <v>253</v>
      </c>
      <c r="H8" s="205">
        <v>322</v>
      </c>
      <c r="I8" s="6">
        <v>197</v>
      </c>
      <c r="J8" s="7">
        <f t="shared" si="0"/>
        <v>0.63451776649746194</v>
      </c>
      <c r="K8" s="86">
        <f t="shared" si="1"/>
        <v>-0.21428571428571427</v>
      </c>
      <c r="L8" s="86">
        <f t="shared" si="2"/>
        <v>-7.9051383399209488E-2</v>
      </c>
      <c r="M8" s="86">
        <f t="shared" si="3"/>
        <v>-4.7210300429184553E-2</v>
      </c>
      <c r="N8" s="86">
        <f t="shared" si="6"/>
        <v>0.43243243243243246</v>
      </c>
      <c r="O8" s="86">
        <f t="shared" si="4"/>
        <v>8.4905660377358486E-2</v>
      </c>
      <c r="P8" s="9">
        <f t="shared" si="5"/>
        <v>-4.0579710144927533E-2</v>
      </c>
      <c r="Q8" s="324">
        <v>0.68020304568527923</v>
      </c>
      <c r="R8" s="4"/>
    </row>
    <row r="9" spans="1:18" ht="15.75" thickBot="1" x14ac:dyDescent="0.3">
      <c r="A9" s="82" t="s">
        <v>611</v>
      </c>
      <c r="B9" s="11">
        <v>1122</v>
      </c>
      <c r="C9" s="178">
        <v>1058</v>
      </c>
      <c r="D9" s="178">
        <v>1074</v>
      </c>
      <c r="E9" s="178">
        <v>958</v>
      </c>
      <c r="F9" s="178">
        <v>858</v>
      </c>
      <c r="G9" s="178">
        <v>720</v>
      </c>
      <c r="H9" s="178">
        <v>720</v>
      </c>
      <c r="I9" s="12">
        <v>720</v>
      </c>
      <c r="J9" s="13">
        <f t="shared" si="0"/>
        <v>0</v>
      </c>
      <c r="K9" s="87">
        <f t="shared" si="1"/>
        <v>0</v>
      </c>
      <c r="L9" s="87">
        <f t="shared" si="2"/>
        <v>0.19166666666666668</v>
      </c>
      <c r="M9" s="87">
        <f t="shared" si="3"/>
        <v>0.11655011655011654</v>
      </c>
      <c r="N9" s="87">
        <f t="shared" si="6"/>
        <v>0.12108559498956159</v>
      </c>
      <c r="O9" s="87">
        <f t="shared" si="4"/>
        <v>-1.4897579143389199E-2</v>
      </c>
      <c r="P9" s="14">
        <f t="shared" si="5"/>
        <v>6.0491493383742913E-2</v>
      </c>
      <c r="Q9" s="325">
        <v>0.55833333333333335</v>
      </c>
      <c r="R9" s="4"/>
    </row>
    <row r="10" spans="1:18" ht="15.75" thickBot="1" x14ac:dyDescent="0.3">
      <c r="A10" s="449" t="s">
        <v>613</v>
      </c>
      <c r="B10" s="450"/>
      <c r="C10" s="450"/>
      <c r="D10" s="450"/>
      <c r="E10" s="450"/>
      <c r="F10" s="450"/>
      <c r="G10" s="450"/>
      <c r="H10" s="450"/>
      <c r="I10" s="450"/>
      <c r="J10" s="450"/>
      <c r="K10" s="450"/>
      <c r="L10" s="450"/>
      <c r="M10" s="450"/>
      <c r="N10" s="450"/>
      <c r="O10" s="450"/>
      <c r="P10" s="450"/>
      <c r="Q10" s="451"/>
    </row>
  </sheetData>
  <mergeCells count="5">
    <mergeCell ref="B2:I2"/>
    <mergeCell ref="J2:Q2"/>
    <mergeCell ref="A10:Q10"/>
    <mergeCell ref="A1:Q1"/>
    <mergeCell ref="A2:A3"/>
  </mergeCells>
  <conditionalFormatting sqref="J4:Q9">
    <cfRule type="cellIs" dxfId="5" priority="1" operator="equal">
      <formula>0</formula>
    </cfRule>
    <cfRule type="cellIs" dxfId="4" priority="2" operator="lessThan">
      <formula>0</formula>
    </cfRule>
    <cfRule type="cellIs" dxfId="3" priority="3" operator="greaterThan">
      <formula>0</formula>
    </cfRule>
  </conditionalFormatting>
  <pageMargins left="0.7" right="0.7" top="0.75" bottom="0.75" header="0.3" footer="0.3"/>
  <pageSetup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21"/>
  <sheetViews>
    <sheetView workbookViewId="0">
      <selection sqref="A1:T1"/>
    </sheetView>
  </sheetViews>
  <sheetFormatPr defaultRowHeight="15" x14ac:dyDescent="0.25"/>
  <cols>
    <col min="1" max="1" width="18.5703125" bestFit="1" customWidth="1"/>
    <col min="12" max="20" width="5.7109375" bestFit="1" customWidth="1"/>
  </cols>
  <sheetData>
    <row r="1" spans="1:20" ht="21.75" thickBot="1" x14ac:dyDescent="0.4">
      <c r="A1" s="457" t="s">
        <v>496</v>
      </c>
      <c r="B1" s="458"/>
      <c r="C1" s="458"/>
      <c r="D1" s="458"/>
      <c r="E1" s="458"/>
      <c r="F1" s="458"/>
      <c r="G1" s="458"/>
      <c r="H1" s="458"/>
      <c r="I1" s="458"/>
      <c r="J1" s="458"/>
      <c r="K1" s="458"/>
      <c r="L1" s="458"/>
      <c r="M1" s="458"/>
      <c r="N1" s="458"/>
      <c r="O1" s="458"/>
      <c r="P1" s="458"/>
      <c r="Q1" s="458"/>
      <c r="R1" s="458"/>
      <c r="S1" s="458"/>
      <c r="T1" s="459"/>
    </row>
    <row r="2" spans="1:20" ht="15" customHeight="1" x14ac:dyDescent="0.25">
      <c r="A2" s="460" t="s">
        <v>508</v>
      </c>
      <c r="B2" s="454" t="s">
        <v>495</v>
      </c>
      <c r="C2" s="455"/>
      <c r="D2" s="455"/>
      <c r="E2" s="455"/>
      <c r="F2" s="455"/>
      <c r="G2" s="455"/>
      <c r="H2" s="455"/>
      <c r="I2" s="455"/>
      <c r="J2" s="455"/>
      <c r="K2" s="456"/>
      <c r="L2" s="455" t="s">
        <v>497</v>
      </c>
      <c r="M2" s="455"/>
      <c r="N2" s="455"/>
      <c r="O2" s="455"/>
      <c r="P2" s="455"/>
      <c r="Q2" s="455"/>
      <c r="R2" s="455"/>
      <c r="S2" s="455"/>
      <c r="T2" s="456"/>
    </row>
    <row r="3" spans="1:20" ht="30.75" thickBot="1" x14ac:dyDescent="0.3">
      <c r="A3" s="461"/>
      <c r="B3" s="219">
        <v>2013</v>
      </c>
      <c r="C3" s="220">
        <v>2012</v>
      </c>
      <c r="D3" s="220">
        <v>2011</v>
      </c>
      <c r="E3" s="220">
        <v>2010</v>
      </c>
      <c r="F3" s="220">
        <v>2009</v>
      </c>
      <c r="G3" s="220">
        <v>2008</v>
      </c>
      <c r="H3" s="220">
        <v>2007</v>
      </c>
      <c r="I3" s="220">
        <v>2006</v>
      </c>
      <c r="J3" s="220">
        <v>2005</v>
      </c>
      <c r="K3" s="221">
        <v>2004</v>
      </c>
      <c r="L3" s="234" t="s">
        <v>499</v>
      </c>
      <c r="M3" s="234" t="s">
        <v>500</v>
      </c>
      <c r="N3" s="234" t="s">
        <v>501</v>
      </c>
      <c r="O3" s="235" t="s">
        <v>502</v>
      </c>
      <c r="P3" s="235" t="s">
        <v>503</v>
      </c>
      <c r="Q3" s="235" t="s">
        <v>504</v>
      </c>
      <c r="R3" s="235" t="s">
        <v>505</v>
      </c>
      <c r="S3" s="235" t="s">
        <v>506</v>
      </c>
      <c r="T3" s="236" t="s">
        <v>507</v>
      </c>
    </row>
    <row r="4" spans="1:20" x14ac:dyDescent="0.25">
      <c r="A4" s="81" t="s">
        <v>3</v>
      </c>
      <c r="B4" s="44">
        <v>57</v>
      </c>
      <c r="C4" s="225">
        <v>53</v>
      </c>
      <c r="D4" s="225">
        <v>71</v>
      </c>
      <c r="E4" s="225">
        <v>63</v>
      </c>
      <c r="F4" s="225">
        <v>71</v>
      </c>
      <c r="G4" s="225">
        <v>49</v>
      </c>
      <c r="H4" s="225">
        <v>63</v>
      </c>
      <c r="I4" s="226">
        <v>44</v>
      </c>
      <c r="J4" s="225">
        <v>67</v>
      </c>
      <c r="K4" s="227">
        <v>67</v>
      </c>
      <c r="L4" s="240">
        <f>(J4-K4)/K4</f>
        <v>0</v>
      </c>
      <c r="M4" s="240">
        <f>(I4-J4)/J4</f>
        <v>-0.34328358208955223</v>
      </c>
      <c r="N4" s="239">
        <f>(H4-I4)/I4</f>
        <v>0.43181818181818182</v>
      </c>
      <c r="O4" s="240">
        <f>(G4-H4)/H4</f>
        <v>-0.22222222222222221</v>
      </c>
      <c r="P4" s="239">
        <f>(F4-G4)/G4</f>
        <v>0.44897959183673469</v>
      </c>
      <c r="Q4" s="240">
        <f>(E4-F4)/F4</f>
        <v>-0.11267605633802817</v>
      </c>
      <c r="R4" s="239">
        <f>(D4-E4)/E4</f>
        <v>0.12698412698412698</v>
      </c>
      <c r="S4" s="239">
        <f>(C4-D4)/D4</f>
        <v>-0.25352112676056338</v>
      </c>
      <c r="T4" s="241">
        <f>(B4-C4)/C4</f>
        <v>7.5471698113207544E-2</v>
      </c>
    </row>
    <row r="5" spans="1:20" x14ac:dyDescent="0.25">
      <c r="A5" s="81" t="s">
        <v>4</v>
      </c>
      <c r="B5" s="44">
        <v>1993</v>
      </c>
      <c r="C5" s="225">
        <v>2010</v>
      </c>
      <c r="D5" s="225">
        <v>2134</v>
      </c>
      <c r="E5" s="225">
        <v>2321</v>
      </c>
      <c r="F5" s="225">
        <v>2248</v>
      </c>
      <c r="G5" s="225">
        <v>2254</v>
      </c>
      <c r="H5" s="225">
        <v>2182</v>
      </c>
      <c r="I5" s="226">
        <v>2098</v>
      </c>
      <c r="J5" s="225">
        <v>2044</v>
      </c>
      <c r="K5" s="227">
        <v>2175</v>
      </c>
      <c r="L5" s="240">
        <f>(J5-K5)/K5</f>
        <v>-6.0229885057471268E-2</v>
      </c>
      <c r="M5" s="240">
        <f t="shared" ref="M5:M14" si="0">(I5-J5)/J5</f>
        <v>2.6418786692759294E-2</v>
      </c>
      <c r="N5" s="239">
        <f t="shared" ref="N5:N14" si="1">(H5-I5)/I5</f>
        <v>4.0038131553860823E-2</v>
      </c>
      <c r="O5" s="240">
        <f t="shared" ref="O5:O20" si="2">(G5-H5)/H5</f>
        <v>3.2997250229147568E-2</v>
      </c>
      <c r="P5" s="239">
        <f t="shared" ref="P5:P20" si="3">(F5-G5)/G5</f>
        <v>-2.6619343389529724E-3</v>
      </c>
      <c r="Q5" s="240">
        <f t="shared" ref="Q5:Q20" si="4">(E5-F5)/F5</f>
        <v>3.2473309608540925E-2</v>
      </c>
      <c r="R5" s="239">
        <f t="shared" ref="R5:R20" si="5">(D5-E5)/E5</f>
        <v>-8.0568720379146919E-2</v>
      </c>
      <c r="S5" s="239">
        <f t="shared" ref="S5:S14" si="6">(C5-D5)/D5</f>
        <v>-5.8106841611996252E-2</v>
      </c>
      <c r="T5" s="241">
        <f t="shared" ref="T5:T14" si="7">(B5-C5)/C5</f>
        <v>-8.4577114427860697E-3</v>
      </c>
    </row>
    <row r="6" spans="1:20" x14ac:dyDescent="0.25">
      <c r="A6" s="81" t="s">
        <v>5</v>
      </c>
      <c r="B6" s="44">
        <v>73</v>
      </c>
      <c r="C6" s="225">
        <v>78</v>
      </c>
      <c r="D6" s="225">
        <v>86</v>
      </c>
      <c r="E6" s="225">
        <v>71</v>
      </c>
      <c r="F6" s="225">
        <v>85</v>
      </c>
      <c r="G6" s="225">
        <v>85</v>
      </c>
      <c r="H6" s="225">
        <v>83</v>
      </c>
      <c r="I6" s="226">
        <v>77</v>
      </c>
      <c r="J6" s="225">
        <v>64</v>
      </c>
      <c r="K6" s="227">
        <v>87</v>
      </c>
      <c r="L6" s="240">
        <f t="shared" ref="L6:L14" si="8">(J6-K6)/K6</f>
        <v>-0.26436781609195403</v>
      </c>
      <c r="M6" s="240">
        <f t="shared" si="0"/>
        <v>0.203125</v>
      </c>
      <c r="N6" s="239">
        <f t="shared" si="1"/>
        <v>7.792207792207792E-2</v>
      </c>
      <c r="O6" s="240">
        <f t="shared" si="2"/>
        <v>2.4096385542168676E-2</v>
      </c>
      <c r="P6" s="239">
        <f t="shared" si="3"/>
        <v>0</v>
      </c>
      <c r="Q6" s="240">
        <f t="shared" si="4"/>
        <v>-0.16470588235294117</v>
      </c>
      <c r="R6" s="239">
        <f t="shared" si="5"/>
        <v>0.21126760563380281</v>
      </c>
      <c r="S6" s="239">
        <f t="shared" si="6"/>
        <v>-9.3023255813953487E-2</v>
      </c>
      <c r="T6" s="241">
        <f t="shared" si="7"/>
        <v>-6.4102564102564097E-2</v>
      </c>
    </row>
    <row r="7" spans="1:20" x14ac:dyDescent="0.25">
      <c r="A7" s="81" t="s">
        <v>6</v>
      </c>
      <c r="B7" s="44">
        <v>128</v>
      </c>
      <c r="C7" s="225">
        <v>139</v>
      </c>
      <c r="D7" s="225">
        <v>121</v>
      </c>
      <c r="E7" s="225">
        <v>151</v>
      </c>
      <c r="F7" s="225">
        <v>165</v>
      </c>
      <c r="G7" s="225">
        <v>153</v>
      </c>
      <c r="H7" s="225">
        <v>164</v>
      </c>
      <c r="I7" s="226">
        <v>185</v>
      </c>
      <c r="J7" s="225">
        <v>146</v>
      </c>
      <c r="K7" s="227">
        <v>141</v>
      </c>
      <c r="L7" s="240">
        <f t="shared" si="8"/>
        <v>3.5460992907801421E-2</v>
      </c>
      <c r="M7" s="240">
        <f t="shared" si="0"/>
        <v>0.26712328767123289</v>
      </c>
      <c r="N7" s="239">
        <f t="shared" si="1"/>
        <v>-0.11351351351351352</v>
      </c>
      <c r="O7" s="240">
        <f t="shared" si="2"/>
        <v>-6.7073170731707321E-2</v>
      </c>
      <c r="P7" s="239">
        <f t="shared" si="3"/>
        <v>7.8431372549019607E-2</v>
      </c>
      <c r="Q7" s="240">
        <f t="shared" si="4"/>
        <v>-8.4848484848484854E-2</v>
      </c>
      <c r="R7" s="239">
        <f t="shared" si="5"/>
        <v>-0.19867549668874171</v>
      </c>
      <c r="S7" s="239">
        <f t="shared" si="6"/>
        <v>0.1487603305785124</v>
      </c>
      <c r="T7" s="241">
        <f t="shared" si="7"/>
        <v>-7.9136690647482008E-2</v>
      </c>
    </row>
    <row r="8" spans="1:20" x14ac:dyDescent="0.25">
      <c r="A8" s="81" t="s">
        <v>7</v>
      </c>
      <c r="B8" s="44">
        <v>298</v>
      </c>
      <c r="C8" s="225">
        <v>342</v>
      </c>
      <c r="D8" s="225">
        <v>392</v>
      </c>
      <c r="E8" s="225">
        <v>399</v>
      </c>
      <c r="F8" s="225">
        <v>360</v>
      </c>
      <c r="G8" s="225">
        <v>334</v>
      </c>
      <c r="H8" s="225">
        <v>297</v>
      </c>
      <c r="I8" s="226">
        <v>314</v>
      </c>
      <c r="J8" s="225">
        <v>343</v>
      </c>
      <c r="K8" s="227">
        <v>381</v>
      </c>
      <c r="L8" s="240">
        <f t="shared" si="8"/>
        <v>-9.9737532808398949E-2</v>
      </c>
      <c r="M8" s="240">
        <f t="shared" si="0"/>
        <v>-8.4548104956268216E-2</v>
      </c>
      <c r="N8" s="239">
        <f t="shared" si="1"/>
        <v>-5.4140127388535034E-2</v>
      </c>
      <c r="O8" s="240">
        <f t="shared" si="2"/>
        <v>0.12457912457912458</v>
      </c>
      <c r="P8" s="239">
        <f t="shared" si="3"/>
        <v>7.7844311377245512E-2</v>
      </c>
      <c r="Q8" s="240">
        <f t="shared" si="4"/>
        <v>0.10833333333333334</v>
      </c>
      <c r="R8" s="239">
        <f t="shared" si="5"/>
        <v>-1.7543859649122806E-2</v>
      </c>
      <c r="S8" s="239">
        <f t="shared" si="6"/>
        <v>-0.12755102040816327</v>
      </c>
      <c r="T8" s="241">
        <f t="shared" si="7"/>
        <v>-0.12865497076023391</v>
      </c>
    </row>
    <row r="9" spans="1:20" x14ac:dyDescent="0.25">
      <c r="A9" s="81" t="s">
        <v>8</v>
      </c>
      <c r="B9" s="44">
        <v>51</v>
      </c>
      <c r="C9" s="225">
        <v>52</v>
      </c>
      <c r="D9" s="225">
        <v>59</v>
      </c>
      <c r="E9" s="225">
        <v>50</v>
      </c>
      <c r="F9" s="225">
        <v>47</v>
      </c>
      <c r="G9" s="225">
        <v>61</v>
      </c>
      <c r="H9" s="225">
        <v>61</v>
      </c>
      <c r="I9" s="226">
        <v>48</v>
      </c>
      <c r="J9" s="225">
        <v>53</v>
      </c>
      <c r="K9" s="227">
        <v>50</v>
      </c>
      <c r="L9" s="240">
        <f t="shared" si="8"/>
        <v>0.06</v>
      </c>
      <c r="M9" s="240">
        <f t="shared" si="0"/>
        <v>-9.4339622641509441E-2</v>
      </c>
      <c r="N9" s="239">
        <f t="shared" si="1"/>
        <v>0.27083333333333331</v>
      </c>
      <c r="O9" s="240">
        <f t="shared" si="2"/>
        <v>0</v>
      </c>
      <c r="P9" s="239">
        <f t="shared" si="3"/>
        <v>-0.22950819672131148</v>
      </c>
      <c r="Q9" s="240">
        <f t="shared" si="4"/>
        <v>6.3829787234042548E-2</v>
      </c>
      <c r="R9" s="239">
        <f t="shared" si="5"/>
        <v>0.18</v>
      </c>
      <c r="S9" s="239">
        <f t="shared" si="6"/>
        <v>-0.11864406779661017</v>
      </c>
      <c r="T9" s="241">
        <f t="shared" si="7"/>
        <v>-1.9230769230769232E-2</v>
      </c>
    </row>
    <row r="10" spans="1:20" x14ac:dyDescent="0.25">
      <c r="A10" s="81" t="s">
        <v>9</v>
      </c>
      <c r="B10" s="44">
        <v>11</v>
      </c>
      <c r="C10" s="225">
        <v>14</v>
      </c>
      <c r="D10" s="225">
        <v>8</v>
      </c>
      <c r="E10" s="225">
        <v>9</v>
      </c>
      <c r="F10" s="225">
        <v>18</v>
      </c>
      <c r="G10" s="225">
        <v>13</v>
      </c>
      <c r="H10" s="225">
        <v>9</v>
      </c>
      <c r="I10" s="226">
        <v>10</v>
      </c>
      <c r="J10" s="225">
        <v>9</v>
      </c>
      <c r="K10" s="227">
        <v>14</v>
      </c>
      <c r="L10" s="240">
        <f t="shared" si="8"/>
        <v>-0.35714285714285715</v>
      </c>
      <c r="M10" s="240">
        <f t="shared" si="0"/>
        <v>0.1111111111111111</v>
      </c>
      <c r="N10" s="239">
        <f t="shared" si="1"/>
        <v>-0.1</v>
      </c>
      <c r="O10" s="240">
        <f t="shared" si="2"/>
        <v>0.44444444444444442</v>
      </c>
      <c r="P10" s="239">
        <f t="shared" si="3"/>
        <v>0.38461538461538464</v>
      </c>
      <c r="Q10" s="240">
        <f t="shared" si="4"/>
        <v>-0.5</v>
      </c>
      <c r="R10" s="239">
        <f t="shared" si="5"/>
        <v>-0.1111111111111111</v>
      </c>
      <c r="S10" s="239">
        <f t="shared" si="6"/>
        <v>0.75</v>
      </c>
      <c r="T10" s="241">
        <f t="shared" si="7"/>
        <v>-0.21428571428571427</v>
      </c>
    </row>
    <row r="11" spans="1:20" x14ac:dyDescent="0.25">
      <c r="A11" s="81" t="s">
        <v>10</v>
      </c>
      <c r="B11" s="44">
        <v>76</v>
      </c>
      <c r="C11" s="225">
        <v>71</v>
      </c>
      <c r="D11" s="225">
        <v>96</v>
      </c>
      <c r="E11" s="225">
        <v>81</v>
      </c>
      <c r="F11" s="225">
        <v>73</v>
      </c>
      <c r="G11" s="225">
        <v>66</v>
      </c>
      <c r="H11" s="225">
        <v>64</v>
      </c>
      <c r="I11" s="226">
        <v>80</v>
      </c>
      <c r="J11" s="225">
        <v>62</v>
      </c>
      <c r="K11" s="227">
        <v>81</v>
      </c>
      <c r="L11" s="240">
        <f t="shared" si="8"/>
        <v>-0.23456790123456789</v>
      </c>
      <c r="M11" s="240">
        <f t="shared" si="0"/>
        <v>0.29032258064516131</v>
      </c>
      <c r="N11" s="239">
        <f t="shared" si="1"/>
        <v>-0.2</v>
      </c>
      <c r="O11" s="240">
        <f t="shared" si="2"/>
        <v>3.125E-2</v>
      </c>
      <c r="P11" s="239">
        <f t="shared" si="3"/>
        <v>0.10606060606060606</v>
      </c>
      <c r="Q11" s="240">
        <f t="shared" si="4"/>
        <v>0.1095890410958904</v>
      </c>
      <c r="R11" s="239">
        <f t="shared" si="5"/>
        <v>0.18518518518518517</v>
      </c>
      <c r="S11" s="239">
        <f t="shared" si="6"/>
        <v>-0.26041666666666669</v>
      </c>
      <c r="T11" s="241">
        <f t="shared" si="7"/>
        <v>7.0422535211267609E-2</v>
      </c>
    </row>
    <row r="12" spans="1:20" x14ac:dyDescent="0.25">
      <c r="A12" s="81" t="s">
        <v>11</v>
      </c>
      <c r="B12" s="44">
        <v>87</v>
      </c>
      <c r="C12" s="225">
        <v>106</v>
      </c>
      <c r="D12" s="225">
        <v>90</v>
      </c>
      <c r="E12" s="225">
        <v>71</v>
      </c>
      <c r="F12" s="225">
        <v>91</v>
      </c>
      <c r="G12" s="225">
        <v>106</v>
      </c>
      <c r="H12" s="225">
        <v>106</v>
      </c>
      <c r="I12" s="226">
        <v>82</v>
      </c>
      <c r="J12" s="225">
        <v>97</v>
      </c>
      <c r="K12" s="227">
        <v>98</v>
      </c>
      <c r="L12" s="240">
        <f t="shared" si="8"/>
        <v>-1.020408163265306E-2</v>
      </c>
      <c r="M12" s="240">
        <f t="shared" si="0"/>
        <v>-0.15463917525773196</v>
      </c>
      <c r="N12" s="239">
        <f t="shared" si="1"/>
        <v>0.29268292682926828</v>
      </c>
      <c r="O12" s="240">
        <f t="shared" si="2"/>
        <v>0</v>
      </c>
      <c r="P12" s="239">
        <f t="shared" si="3"/>
        <v>-0.14150943396226415</v>
      </c>
      <c r="Q12" s="240">
        <f t="shared" si="4"/>
        <v>-0.21978021978021978</v>
      </c>
      <c r="R12" s="239">
        <f t="shared" si="5"/>
        <v>0.26760563380281688</v>
      </c>
      <c r="S12" s="239">
        <f t="shared" si="6"/>
        <v>0.17777777777777778</v>
      </c>
      <c r="T12" s="241">
        <f t="shared" si="7"/>
        <v>-0.17924528301886791</v>
      </c>
    </row>
    <row r="13" spans="1:20" x14ac:dyDescent="0.25">
      <c r="A13" s="81" t="s">
        <v>12</v>
      </c>
      <c r="B13" s="44">
        <v>78</v>
      </c>
      <c r="C13" s="225">
        <v>84</v>
      </c>
      <c r="D13" s="225">
        <v>94</v>
      </c>
      <c r="E13" s="225">
        <v>116</v>
      </c>
      <c r="F13" s="225">
        <v>109</v>
      </c>
      <c r="G13" s="225">
        <v>113</v>
      </c>
      <c r="H13" s="225">
        <v>108</v>
      </c>
      <c r="I13" s="226">
        <v>121</v>
      </c>
      <c r="J13" s="225">
        <v>112</v>
      </c>
      <c r="K13" s="227">
        <v>104</v>
      </c>
      <c r="L13" s="240">
        <f t="shared" si="8"/>
        <v>7.6923076923076927E-2</v>
      </c>
      <c r="M13" s="240">
        <f t="shared" si="0"/>
        <v>8.0357142857142863E-2</v>
      </c>
      <c r="N13" s="239">
        <f t="shared" si="1"/>
        <v>-0.10743801652892562</v>
      </c>
      <c r="O13" s="240">
        <f t="shared" si="2"/>
        <v>4.6296296296296294E-2</v>
      </c>
      <c r="P13" s="239">
        <f t="shared" si="3"/>
        <v>-3.5398230088495575E-2</v>
      </c>
      <c r="Q13" s="240">
        <f t="shared" si="4"/>
        <v>6.4220183486238536E-2</v>
      </c>
      <c r="R13" s="239">
        <f t="shared" si="5"/>
        <v>-0.18965517241379309</v>
      </c>
      <c r="S13" s="239">
        <f t="shared" si="6"/>
        <v>-0.10638297872340426</v>
      </c>
      <c r="T13" s="241">
        <f t="shared" si="7"/>
        <v>-7.1428571428571425E-2</v>
      </c>
    </row>
    <row r="14" spans="1:20" x14ac:dyDescent="0.25">
      <c r="A14" s="81" t="s">
        <v>13</v>
      </c>
      <c r="B14" s="44">
        <v>127</v>
      </c>
      <c r="C14" s="225">
        <v>98</v>
      </c>
      <c r="D14" s="225">
        <v>126</v>
      </c>
      <c r="E14" s="225">
        <v>113</v>
      </c>
      <c r="F14" s="225">
        <v>98</v>
      </c>
      <c r="G14" s="225">
        <v>82</v>
      </c>
      <c r="H14" s="225">
        <v>87</v>
      </c>
      <c r="I14" s="226">
        <v>89</v>
      </c>
      <c r="J14" s="225">
        <v>89</v>
      </c>
      <c r="K14" s="227">
        <v>75</v>
      </c>
      <c r="L14" s="240">
        <f t="shared" si="8"/>
        <v>0.18666666666666668</v>
      </c>
      <c r="M14" s="240">
        <f t="shared" si="0"/>
        <v>0</v>
      </c>
      <c r="N14" s="239">
        <f t="shared" si="1"/>
        <v>-2.247191011235955E-2</v>
      </c>
      <c r="O14" s="240">
        <f t="shared" si="2"/>
        <v>-5.7471264367816091E-2</v>
      </c>
      <c r="P14" s="239">
        <f t="shared" si="3"/>
        <v>0.1951219512195122</v>
      </c>
      <c r="Q14" s="240">
        <f t="shared" si="4"/>
        <v>0.15306122448979592</v>
      </c>
      <c r="R14" s="239">
        <f t="shared" si="5"/>
        <v>0.11504424778761062</v>
      </c>
      <c r="S14" s="239">
        <f t="shared" si="6"/>
        <v>-0.22222222222222221</v>
      </c>
      <c r="T14" s="241">
        <f t="shared" si="7"/>
        <v>0.29591836734693877</v>
      </c>
    </row>
    <row r="15" spans="1:20" x14ac:dyDescent="0.25">
      <c r="A15" s="80"/>
      <c r="B15" s="43"/>
      <c r="C15" s="222"/>
      <c r="D15" s="222"/>
      <c r="E15" s="222"/>
      <c r="F15" s="222"/>
      <c r="G15" s="222"/>
      <c r="H15" s="222"/>
      <c r="I15" s="224"/>
      <c r="J15" s="222"/>
      <c r="K15" s="228"/>
      <c r="L15" s="229"/>
      <c r="M15" s="229"/>
      <c r="N15" s="229"/>
      <c r="O15" s="229"/>
      <c r="P15" s="229"/>
      <c r="Q15" s="229"/>
      <c r="R15" s="229"/>
      <c r="S15" s="229"/>
      <c r="T15" s="228"/>
    </row>
    <row r="16" spans="1:20" s="233" customFormat="1" x14ac:dyDescent="0.25">
      <c r="A16" s="230" t="s">
        <v>479</v>
      </c>
      <c r="B16" s="237" t="s">
        <v>498</v>
      </c>
      <c r="C16" s="232" t="s">
        <v>498</v>
      </c>
      <c r="D16" s="231">
        <v>92</v>
      </c>
      <c r="E16" s="231">
        <v>98</v>
      </c>
      <c r="F16" s="231">
        <v>102</v>
      </c>
      <c r="G16" s="231">
        <v>79</v>
      </c>
      <c r="H16" s="231">
        <v>111</v>
      </c>
      <c r="I16" s="232" t="s">
        <v>498</v>
      </c>
      <c r="J16" s="232" t="s">
        <v>498</v>
      </c>
      <c r="K16" s="238" t="s">
        <v>498</v>
      </c>
      <c r="L16" s="237" t="s">
        <v>498</v>
      </c>
      <c r="M16" s="232" t="s">
        <v>498</v>
      </c>
      <c r="N16" s="232" t="s">
        <v>498</v>
      </c>
      <c r="O16" s="240">
        <f t="shared" si="2"/>
        <v>-0.28828828828828829</v>
      </c>
      <c r="P16" s="239">
        <f t="shared" si="3"/>
        <v>0.29113924050632911</v>
      </c>
      <c r="Q16" s="240">
        <f t="shared" si="4"/>
        <v>-3.9215686274509803E-2</v>
      </c>
      <c r="R16" s="239">
        <f t="shared" si="5"/>
        <v>-6.1224489795918366E-2</v>
      </c>
      <c r="S16" s="232" t="s">
        <v>498</v>
      </c>
      <c r="T16" s="238" t="s">
        <v>498</v>
      </c>
    </row>
    <row r="17" spans="1:20" s="233" customFormat="1" x14ac:dyDescent="0.25">
      <c r="A17" s="230" t="s">
        <v>488</v>
      </c>
      <c r="B17" s="237" t="s">
        <v>498</v>
      </c>
      <c r="C17" s="232" t="s">
        <v>498</v>
      </c>
      <c r="D17" s="231">
        <v>10</v>
      </c>
      <c r="E17" s="231">
        <v>4</v>
      </c>
      <c r="F17" s="231">
        <v>9</v>
      </c>
      <c r="G17" s="231">
        <v>5</v>
      </c>
      <c r="H17" s="231">
        <v>13</v>
      </c>
      <c r="I17" s="232" t="s">
        <v>498</v>
      </c>
      <c r="J17" s="232" t="s">
        <v>498</v>
      </c>
      <c r="K17" s="238" t="s">
        <v>498</v>
      </c>
      <c r="L17" s="237" t="s">
        <v>498</v>
      </c>
      <c r="M17" s="232" t="s">
        <v>498</v>
      </c>
      <c r="N17" s="232" t="s">
        <v>498</v>
      </c>
      <c r="O17" s="240">
        <f t="shared" si="2"/>
        <v>-0.61538461538461542</v>
      </c>
      <c r="P17" s="239">
        <f t="shared" si="3"/>
        <v>0.8</v>
      </c>
      <c r="Q17" s="240">
        <f t="shared" si="4"/>
        <v>-0.55555555555555558</v>
      </c>
      <c r="R17" s="239">
        <f t="shared" si="5"/>
        <v>1.5</v>
      </c>
      <c r="S17" s="232" t="s">
        <v>498</v>
      </c>
      <c r="T17" s="238" t="s">
        <v>498</v>
      </c>
    </row>
    <row r="18" spans="1:20" x14ac:dyDescent="0.25">
      <c r="A18" s="81" t="s">
        <v>489</v>
      </c>
      <c r="B18" s="237" t="s">
        <v>498</v>
      </c>
      <c r="C18" s="232" t="s">
        <v>498</v>
      </c>
      <c r="D18" s="225">
        <v>2</v>
      </c>
      <c r="E18" s="225">
        <v>6</v>
      </c>
      <c r="F18" s="225">
        <v>2</v>
      </c>
      <c r="G18" s="225">
        <v>5</v>
      </c>
      <c r="H18" s="225">
        <v>4</v>
      </c>
      <c r="I18" s="232" t="s">
        <v>498</v>
      </c>
      <c r="J18" s="232" t="s">
        <v>498</v>
      </c>
      <c r="K18" s="238" t="s">
        <v>498</v>
      </c>
      <c r="L18" s="237" t="s">
        <v>498</v>
      </c>
      <c r="M18" s="232" t="s">
        <v>498</v>
      </c>
      <c r="N18" s="232" t="s">
        <v>498</v>
      </c>
      <c r="O18" s="240">
        <f t="shared" si="2"/>
        <v>0.25</v>
      </c>
      <c r="P18" s="239">
        <f t="shared" si="3"/>
        <v>-0.6</v>
      </c>
      <c r="Q18" s="240">
        <f t="shared" si="4"/>
        <v>2</v>
      </c>
      <c r="R18" s="239">
        <f t="shared" si="5"/>
        <v>-0.66666666666666663</v>
      </c>
      <c r="S18" s="232" t="s">
        <v>498</v>
      </c>
      <c r="T18" s="238" t="s">
        <v>498</v>
      </c>
    </row>
    <row r="19" spans="1:20" x14ac:dyDescent="0.25">
      <c r="A19" s="80"/>
      <c r="B19" s="43"/>
      <c r="C19" s="222"/>
      <c r="D19" s="222"/>
      <c r="E19" s="222"/>
      <c r="F19" s="222"/>
      <c r="G19" s="222"/>
      <c r="H19" s="222"/>
      <c r="I19" s="222"/>
      <c r="J19" s="222"/>
      <c r="K19" s="223"/>
      <c r="L19" s="39"/>
      <c r="M19" s="39"/>
      <c r="N19" s="39"/>
      <c r="O19" s="39"/>
      <c r="P19" s="39"/>
      <c r="Q19" s="39"/>
      <c r="R19" s="39"/>
      <c r="S19" s="39"/>
      <c r="T19" s="223"/>
    </row>
    <row r="20" spans="1:20" ht="15.75" thickBot="1" x14ac:dyDescent="0.3">
      <c r="A20" s="82" t="s">
        <v>14</v>
      </c>
      <c r="B20" s="45">
        <f>SUM(B4:B14)</f>
        <v>2979</v>
      </c>
      <c r="C20" s="45">
        <f t="shared" ref="C20:K20" si="9">SUM(C4:C14)</f>
        <v>3047</v>
      </c>
      <c r="D20" s="45">
        <f t="shared" si="9"/>
        <v>3277</v>
      </c>
      <c r="E20" s="45">
        <f t="shared" si="9"/>
        <v>3445</v>
      </c>
      <c r="F20" s="45">
        <f t="shared" si="9"/>
        <v>3365</v>
      </c>
      <c r="G20" s="45">
        <f t="shared" si="9"/>
        <v>3316</v>
      </c>
      <c r="H20" s="45">
        <f t="shared" si="9"/>
        <v>3224</v>
      </c>
      <c r="I20" s="45">
        <f t="shared" si="9"/>
        <v>3148</v>
      </c>
      <c r="J20" s="45">
        <f t="shared" si="9"/>
        <v>3086</v>
      </c>
      <c r="K20" s="242">
        <f t="shared" si="9"/>
        <v>3273</v>
      </c>
      <c r="L20" s="246">
        <f t="shared" ref="L20" si="10">(J20-K20)/K20</f>
        <v>-5.7134127711579594E-2</v>
      </c>
      <c r="M20" s="244">
        <f t="shared" ref="M20" si="11">(I20-J20)/J20</f>
        <v>2.0090732339598186E-2</v>
      </c>
      <c r="N20" s="243">
        <f t="shared" ref="N20" si="12">(H20-I20)/I20</f>
        <v>2.4142312579415501E-2</v>
      </c>
      <c r="O20" s="244">
        <f t="shared" si="2"/>
        <v>2.8535980148883373E-2</v>
      </c>
      <c r="P20" s="243">
        <f t="shared" si="3"/>
        <v>1.4776839565741858E-2</v>
      </c>
      <c r="Q20" s="244">
        <f t="shared" si="4"/>
        <v>2.3774145616641901E-2</v>
      </c>
      <c r="R20" s="243">
        <f t="shared" si="5"/>
        <v>-4.8766328011611029E-2</v>
      </c>
      <c r="S20" s="243">
        <f t="shared" ref="S20" si="13">(C20-D20)/D20</f>
        <v>-7.0186145865120536E-2</v>
      </c>
      <c r="T20" s="245">
        <f t="shared" ref="T20" si="14">(B20-C20)/C20</f>
        <v>-2.2317033147358056E-2</v>
      </c>
    </row>
    <row r="21" spans="1:20" ht="15.75" thickBot="1" x14ac:dyDescent="0.3">
      <c r="A21" s="462" t="s">
        <v>509</v>
      </c>
      <c r="B21" s="463"/>
      <c r="C21" s="463"/>
      <c r="D21" s="463"/>
      <c r="E21" s="463"/>
      <c r="F21" s="463"/>
      <c r="G21" s="463"/>
      <c r="H21" s="463"/>
      <c r="I21" s="463"/>
      <c r="J21" s="463"/>
      <c r="K21" s="463"/>
      <c r="L21" s="463"/>
      <c r="M21" s="463"/>
      <c r="N21" s="463"/>
      <c r="O21" s="463"/>
      <c r="P21" s="463"/>
      <c r="Q21" s="463"/>
      <c r="R21" s="463"/>
      <c r="S21" s="463"/>
      <c r="T21" s="464"/>
    </row>
  </sheetData>
  <mergeCells count="5">
    <mergeCell ref="B2:K2"/>
    <mergeCell ref="L2:T2"/>
    <mergeCell ref="A1:T1"/>
    <mergeCell ref="A2:A3"/>
    <mergeCell ref="A21:T21"/>
  </mergeCells>
  <conditionalFormatting sqref="L4:T15 L19:T20 O16:R18">
    <cfRule type="cellIs" dxfId="2" priority="2" operator="lessThan">
      <formula>0</formula>
    </cfRule>
    <cfRule type="cellIs" dxfId="1" priority="3" operator="greaterThan">
      <formula>0</formula>
    </cfRule>
  </conditionalFormatting>
  <conditionalFormatting sqref="L4:T14">
    <cfRule type="cellIs" dxfId="0" priority="1" operator="equal">
      <formula>0</formula>
    </cfRule>
  </conditionalFormatting>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0"/>
  <sheetViews>
    <sheetView workbookViewId="0">
      <selection activeCell="I30" sqref="I30"/>
    </sheetView>
  </sheetViews>
  <sheetFormatPr defaultRowHeight="15" x14ac:dyDescent="0.25"/>
  <cols>
    <col min="1" max="1" width="8.140625" bestFit="1" customWidth="1"/>
    <col min="2" max="2" width="43.7109375" bestFit="1" customWidth="1"/>
    <col min="3" max="3" width="15.140625" customWidth="1"/>
  </cols>
  <sheetData>
    <row r="1" spans="1:3" ht="19.5" thickBot="1" x14ac:dyDescent="0.35">
      <c r="A1" s="465" t="s">
        <v>518</v>
      </c>
      <c r="B1" s="466"/>
      <c r="C1" s="467"/>
    </row>
    <row r="2" spans="1:3" x14ac:dyDescent="0.25">
      <c r="A2" s="253" t="s">
        <v>75</v>
      </c>
      <c r="B2" s="254" t="s">
        <v>510</v>
      </c>
      <c r="C2" s="255" t="s">
        <v>511</v>
      </c>
    </row>
    <row r="3" spans="1:3" x14ac:dyDescent="0.25">
      <c r="A3" s="165" t="s">
        <v>393</v>
      </c>
      <c r="B3" s="109" t="s">
        <v>512</v>
      </c>
      <c r="C3" s="182">
        <v>45323</v>
      </c>
    </row>
    <row r="4" spans="1:3" x14ac:dyDescent="0.25">
      <c r="A4" s="165" t="s">
        <v>391</v>
      </c>
      <c r="B4" s="109" t="s">
        <v>513</v>
      </c>
      <c r="C4" s="182">
        <v>14916</v>
      </c>
    </row>
    <row r="5" spans="1:3" x14ac:dyDescent="0.25">
      <c r="A5" s="165" t="s">
        <v>387</v>
      </c>
      <c r="B5" s="109" t="s">
        <v>514</v>
      </c>
      <c r="C5" s="182">
        <v>19536</v>
      </c>
    </row>
    <row r="6" spans="1:3" x14ac:dyDescent="0.25">
      <c r="A6" s="165" t="s">
        <v>392</v>
      </c>
      <c r="B6" s="109" t="s">
        <v>515</v>
      </c>
      <c r="C6" s="182">
        <v>4495</v>
      </c>
    </row>
    <row r="7" spans="1:3" x14ac:dyDescent="0.25">
      <c r="A7" s="165" t="s">
        <v>383</v>
      </c>
      <c r="B7" s="109" t="s">
        <v>516</v>
      </c>
      <c r="C7" s="182">
        <v>42372</v>
      </c>
    </row>
    <row r="8" spans="1:3" x14ac:dyDescent="0.25">
      <c r="A8" s="165" t="s">
        <v>392</v>
      </c>
      <c r="B8" s="109" t="s">
        <v>517</v>
      </c>
      <c r="C8" s="182">
        <v>3593</v>
      </c>
    </row>
    <row r="9" spans="1:3" ht="15.75" thickBot="1" x14ac:dyDescent="0.3">
      <c r="A9" s="165" t="s">
        <v>389</v>
      </c>
      <c r="B9" s="109" t="s">
        <v>519</v>
      </c>
      <c r="C9" s="182">
        <v>438133</v>
      </c>
    </row>
    <row r="10" spans="1:3" ht="15.75" thickBot="1" x14ac:dyDescent="0.3">
      <c r="A10" s="468" t="s">
        <v>520</v>
      </c>
      <c r="B10" s="469"/>
      <c r="C10" s="470"/>
    </row>
  </sheetData>
  <mergeCells count="2">
    <mergeCell ref="A1:C1"/>
    <mergeCell ref="A10:C10"/>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18"/>
  <sheetViews>
    <sheetView workbookViewId="0">
      <selection sqref="A1:M1"/>
    </sheetView>
  </sheetViews>
  <sheetFormatPr defaultRowHeight="15" x14ac:dyDescent="0.25"/>
  <cols>
    <col min="1" max="1" width="3.7109375" bestFit="1" customWidth="1"/>
    <col min="2" max="2" width="18.5703125" bestFit="1" customWidth="1"/>
    <col min="3" max="4" width="11.5703125" bestFit="1" customWidth="1"/>
    <col min="5" max="5" width="9" bestFit="1" customWidth="1"/>
    <col min="6" max="7" width="11.5703125" bestFit="1" customWidth="1"/>
    <col min="8" max="8" width="9" bestFit="1" customWidth="1"/>
    <col min="9" max="10" width="11.5703125" bestFit="1" customWidth="1"/>
    <col min="11" max="11" width="9" bestFit="1" customWidth="1"/>
    <col min="12" max="13" width="15" bestFit="1" customWidth="1"/>
  </cols>
  <sheetData>
    <row r="1" spans="1:13" ht="21.75" thickBot="1" x14ac:dyDescent="0.4">
      <c r="A1" s="457" t="s">
        <v>524</v>
      </c>
      <c r="B1" s="458"/>
      <c r="C1" s="458"/>
      <c r="D1" s="458"/>
      <c r="E1" s="458"/>
      <c r="F1" s="458"/>
      <c r="G1" s="458"/>
      <c r="H1" s="458"/>
      <c r="I1" s="458"/>
      <c r="J1" s="458"/>
      <c r="K1" s="458"/>
      <c r="L1" s="458"/>
      <c r="M1" s="459"/>
    </row>
    <row r="2" spans="1:13" ht="42" customHeight="1" x14ac:dyDescent="0.25">
      <c r="A2" s="334" t="s">
        <v>415</v>
      </c>
      <c r="B2" s="417"/>
      <c r="C2" s="471">
        <v>2000</v>
      </c>
      <c r="D2" s="472"/>
      <c r="E2" s="473"/>
      <c r="F2" s="471">
        <v>2010</v>
      </c>
      <c r="G2" s="472"/>
      <c r="H2" s="473"/>
      <c r="I2" s="471">
        <v>2013</v>
      </c>
      <c r="J2" s="472"/>
      <c r="K2" s="473"/>
      <c r="L2" s="251" t="s">
        <v>404</v>
      </c>
      <c r="M2" s="252" t="s">
        <v>405</v>
      </c>
    </row>
    <row r="3" spans="1:13" ht="144" thickBot="1" x14ac:dyDescent="0.3">
      <c r="A3" s="418"/>
      <c r="B3" s="419"/>
      <c r="C3" s="20" t="s">
        <v>521</v>
      </c>
      <c r="D3" s="77" t="s">
        <v>522</v>
      </c>
      <c r="E3" s="21" t="s">
        <v>523</v>
      </c>
      <c r="F3" s="20" t="s">
        <v>521</v>
      </c>
      <c r="G3" s="77" t="s">
        <v>522</v>
      </c>
      <c r="H3" s="21" t="s">
        <v>523</v>
      </c>
      <c r="I3" s="20" t="s">
        <v>521</v>
      </c>
      <c r="J3" s="77" t="s">
        <v>522</v>
      </c>
      <c r="K3" s="21" t="s">
        <v>523</v>
      </c>
      <c r="L3" s="20" t="s">
        <v>522</v>
      </c>
      <c r="M3" s="21" t="s">
        <v>522</v>
      </c>
    </row>
    <row r="4" spans="1:13" x14ac:dyDescent="0.25">
      <c r="A4" s="329" t="s">
        <v>23</v>
      </c>
      <c r="B4" s="53" t="s">
        <v>0</v>
      </c>
      <c r="C4" s="156">
        <v>422159</v>
      </c>
      <c r="D4" s="151">
        <v>311872</v>
      </c>
      <c r="E4" s="85">
        <f>D4/C4</f>
        <v>0.73875482934155146</v>
      </c>
      <c r="F4" s="247">
        <v>468315</v>
      </c>
      <c r="G4" s="151">
        <v>346423</v>
      </c>
      <c r="H4" s="85">
        <f>G4/F4</f>
        <v>0.73972219553078589</v>
      </c>
      <c r="I4" s="247">
        <v>470377</v>
      </c>
      <c r="J4" s="151">
        <v>352644</v>
      </c>
      <c r="K4" s="85">
        <f>J4/I4</f>
        <v>0.74970502384257731</v>
      </c>
      <c r="L4" s="248">
        <f>(G4-D4)/D4</f>
        <v>0.11078583521444696</v>
      </c>
      <c r="M4" s="85">
        <f>(J4-G4)/G4</f>
        <v>1.7957814579286017E-2</v>
      </c>
    </row>
    <row r="5" spans="1:13" x14ac:dyDescent="0.25">
      <c r="A5" s="329"/>
      <c r="B5" s="80"/>
      <c r="C5" s="152"/>
      <c r="D5" s="93"/>
      <c r="E5" s="94"/>
      <c r="F5" s="92"/>
      <c r="G5" s="93"/>
      <c r="H5" s="94"/>
      <c r="I5" s="92"/>
      <c r="J5" s="93"/>
      <c r="K5" s="94"/>
      <c r="L5" s="249"/>
      <c r="M5" s="25"/>
    </row>
    <row r="6" spans="1:13" x14ac:dyDescent="0.25">
      <c r="A6" s="329"/>
      <c r="B6" s="81" t="s">
        <v>3</v>
      </c>
      <c r="C6" s="153">
        <v>2749</v>
      </c>
      <c r="D6" s="97">
        <v>1683</v>
      </c>
      <c r="E6" s="9">
        <f t="shared" ref="E6:E16" si="0">D6/C6</f>
        <v>0.61222262640960345</v>
      </c>
      <c r="F6" s="96">
        <v>2316</v>
      </c>
      <c r="G6" s="97">
        <v>1572</v>
      </c>
      <c r="H6" s="9">
        <f t="shared" ref="H6:H16" si="1">G6/F6</f>
        <v>0.67875647668393779</v>
      </c>
      <c r="I6" s="96">
        <v>2416</v>
      </c>
      <c r="J6" s="97">
        <v>1650</v>
      </c>
      <c r="K6" s="9">
        <f t="shared" ref="K6:K16" si="2">J6/I6</f>
        <v>0.68294701986754969</v>
      </c>
      <c r="L6" s="7">
        <f t="shared" ref="L6:L16" si="3">(G6-D6)/D6</f>
        <v>-6.5953654188948302E-2</v>
      </c>
      <c r="M6" s="250">
        <f t="shared" ref="M6:M16" si="4">(J6-G6)/G6</f>
        <v>4.9618320610687022E-2</v>
      </c>
    </row>
    <row r="7" spans="1:13" x14ac:dyDescent="0.25">
      <c r="A7" s="329"/>
      <c r="B7" s="81" t="s">
        <v>4</v>
      </c>
      <c r="C7" s="153">
        <v>37275</v>
      </c>
      <c r="D7" s="97">
        <v>30017</v>
      </c>
      <c r="E7" s="9">
        <f t="shared" si="0"/>
        <v>0.80528504359490272</v>
      </c>
      <c r="F7" s="96">
        <v>38730</v>
      </c>
      <c r="G7" s="97">
        <v>30593</v>
      </c>
      <c r="H7" s="9">
        <f t="shared" si="1"/>
        <v>0.78990446682158533</v>
      </c>
      <c r="I7" s="96">
        <v>39075</v>
      </c>
      <c r="J7" s="97">
        <v>31142</v>
      </c>
      <c r="K7" s="9">
        <f t="shared" si="2"/>
        <v>0.79698016634676905</v>
      </c>
      <c r="L7" s="7">
        <f t="shared" si="3"/>
        <v>1.9189126161841624E-2</v>
      </c>
      <c r="M7" s="9">
        <f t="shared" si="4"/>
        <v>1.7945281600366098E-2</v>
      </c>
    </row>
    <row r="8" spans="1:13" x14ac:dyDescent="0.25">
      <c r="A8" s="329"/>
      <c r="B8" s="81" t="s">
        <v>5</v>
      </c>
      <c r="C8" s="153">
        <v>2548</v>
      </c>
      <c r="D8" s="97">
        <v>1559</v>
      </c>
      <c r="E8" s="9">
        <f t="shared" si="0"/>
        <v>0.61185243328100469</v>
      </c>
      <c r="F8" s="96">
        <v>2492</v>
      </c>
      <c r="G8" s="97">
        <v>1615</v>
      </c>
      <c r="H8" s="9">
        <f t="shared" si="1"/>
        <v>0.6480738362760835</v>
      </c>
      <c r="I8" s="96">
        <v>2548</v>
      </c>
      <c r="J8" s="97">
        <v>1693</v>
      </c>
      <c r="K8" s="9">
        <f t="shared" si="2"/>
        <v>0.66444270015698592</v>
      </c>
      <c r="L8" s="7">
        <f t="shared" si="3"/>
        <v>3.5920461834509303E-2</v>
      </c>
      <c r="M8" s="9">
        <f t="shared" si="4"/>
        <v>4.8297213622291023E-2</v>
      </c>
    </row>
    <row r="9" spans="1:13" x14ac:dyDescent="0.25">
      <c r="A9" s="329"/>
      <c r="B9" s="81" t="s">
        <v>6</v>
      </c>
      <c r="C9" s="153">
        <v>4692</v>
      </c>
      <c r="D9" s="97">
        <v>2961</v>
      </c>
      <c r="E9" s="9">
        <f t="shared" si="0"/>
        <v>0.63107416879795397</v>
      </c>
      <c r="F9" s="96">
        <v>5481</v>
      </c>
      <c r="G9" s="97">
        <v>3515</v>
      </c>
      <c r="H9" s="9">
        <f t="shared" si="1"/>
        <v>0.64130633096150336</v>
      </c>
      <c r="I9" s="96">
        <v>5011</v>
      </c>
      <c r="J9" s="97">
        <v>3288</v>
      </c>
      <c r="K9" s="9">
        <f t="shared" si="2"/>
        <v>0.65615645579724602</v>
      </c>
      <c r="L9" s="7">
        <f t="shared" si="3"/>
        <v>0.18709895305639987</v>
      </c>
      <c r="M9" s="9">
        <f t="shared" si="4"/>
        <v>-6.4580369843527732E-2</v>
      </c>
    </row>
    <row r="10" spans="1:13" x14ac:dyDescent="0.25">
      <c r="A10" s="329"/>
      <c r="B10" s="81" t="s">
        <v>7</v>
      </c>
      <c r="C10" s="153">
        <v>7335</v>
      </c>
      <c r="D10" s="97">
        <v>5718</v>
      </c>
      <c r="E10" s="9">
        <f t="shared" si="0"/>
        <v>0.77955010224948873</v>
      </c>
      <c r="F10" s="96">
        <v>7103</v>
      </c>
      <c r="G10" s="97">
        <v>5465</v>
      </c>
      <c r="H10" s="9">
        <f t="shared" si="1"/>
        <v>0.76939321413487261</v>
      </c>
      <c r="I10" s="96">
        <v>7362</v>
      </c>
      <c r="J10" s="97">
        <v>5698</v>
      </c>
      <c r="K10" s="9">
        <f t="shared" si="2"/>
        <v>0.77397446346101606</v>
      </c>
      <c r="L10" s="7">
        <f t="shared" si="3"/>
        <v>-4.4246239944036377E-2</v>
      </c>
      <c r="M10" s="9">
        <f t="shared" si="4"/>
        <v>4.2634949679780418E-2</v>
      </c>
    </row>
    <row r="11" spans="1:13" x14ac:dyDescent="0.25">
      <c r="A11" s="329"/>
      <c r="B11" s="81" t="s">
        <v>8</v>
      </c>
      <c r="C11" s="153">
        <v>1056</v>
      </c>
      <c r="D11" s="97">
        <v>588</v>
      </c>
      <c r="E11" s="9">
        <f t="shared" si="0"/>
        <v>0.55681818181818177</v>
      </c>
      <c r="F11" s="96">
        <v>845</v>
      </c>
      <c r="G11" s="97">
        <v>484</v>
      </c>
      <c r="H11" s="9">
        <f t="shared" si="1"/>
        <v>0.57278106508875737</v>
      </c>
      <c r="I11" s="96">
        <v>856</v>
      </c>
      <c r="J11" s="97">
        <v>480</v>
      </c>
      <c r="K11" s="9">
        <f t="shared" si="2"/>
        <v>0.56074766355140182</v>
      </c>
      <c r="L11" s="7">
        <f t="shared" si="3"/>
        <v>-0.17687074829931973</v>
      </c>
      <c r="M11" s="9">
        <f t="shared" si="4"/>
        <v>-8.2644628099173556E-3</v>
      </c>
    </row>
    <row r="12" spans="1:13" x14ac:dyDescent="0.25">
      <c r="A12" s="329"/>
      <c r="B12" s="81" t="s">
        <v>9</v>
      </c>
      <c r="C12" s="153">
        <v>881</v>
      </c>
      <c r="D12" s="97">
        <v>466</v>
      </c>
      <c r="E12" s="9">
        <f t="shared" si="0"/>
        <v>0.52894438138479005</v>
      </c>
      <c r="F12" s="96">
        <v>934</v>
      </c>
      <c r="G12" s="97">
        <v>518</v>
      </c>
      <c r="H12" s="9">
        <f t="shared" si="1"/>
        <v>0.5546038543897216</v>
      </c>
      <c r="I12" s="96">
        <v>862</v>
      </c>
      <c r="J12" s="97">
        <v>404</v>
      </c>
      <c r="K12" s="9">
        <f t="shared" si="2"/>
        <v>0.46867749419953597</v>
      </c>
      <c r="L12" s="7">
        <f t="shared" si="3"/>
        <v>0.11158798283261803</v>
      </c>
      <c r="M12" s="9">
        <f t="shared" si="4"/>
        <v>-0.22007722007722008</v>
      </c>
    </row>
    <row r="13" spans="1:13" x14ac:dyDescent="0.25">
      <c r="A13" s="329"/>
      <c r="B13" s="81" t="s">
        <v>10</v>
      </c>
      <c r="C13" s="153">
        <v>2115</v>
      </c>
      <c r="D13" s="97">
        <v>1317</v>
      </c>
      <c r="E13" s="9">
        <f t="shared" si="0"/>
        <v>0.62269503546099292</v>
      </c>
      <c r="F13" s="96">
        <v>1987</v>
      </c>
      <c r="G13" s="97">
        <v>1414</v>
      </c>
      <c r="H13" s="9">
        <f t="shared" si="1"/>
        <v>0.71162556618017114</v>
      </c>
      <c r="I13" s="96">
        <v>1772</v>
      </c>
      <c r="J13" s="97">
        <v>1241</v>
      </c>
      <c r="K13" s="9">
        <f t="shared" si="2"/>
        <v>0.70033860045146723</v>
      </c>
      <c r="L13" s="7">
        <f t="shared" si="3"/>
        <v>7.365223993925589E-2</v>
      </c>
      <c r="M13" s="9">
        <f t="shared" si="4"/>
        <v>-0.12234794908062235</v>
      </c>
    </row>
    <row r="14" spans="1:13" x14ac:dyDescent="0.25">
      <c r="A14" s="329"/>
      <c r="B14" s="81" t="s">
        <v>11</v>
      </c>
      <c r="C14" s="153">
        <v>2691</v>
      </c>
      <c r="D14" s="97">
        <v>1748</v>
      </c>
      <c r="E14" s="9">
        <f t="shared" si="0"/>
        <v>0.6495726495726496</v>
      </c>
      <c r="F14" s="96">
        <v>2614</v>
      </c>
      <c r="G14" s="97">
        <v>1831</v>
      </c>
      <c r="H14" s="9">
        <f t="shared" si="1"/>
        <v>0.70045906656465184</v>
      </c>
      <c r="I14" s="96">
        <v>2679</v>
      </c>
      <c r="J14" s="97">
        <v>1834</v>
      </c>
      <c r="K14" s="9">
        <f t="shared" si="2"/>
        <v>0.68458379992534524</v>
      </c>
      <c r="L14" s="7">
        <f t="shared" si="3"/>
        <v>4.7482837528604119E-2</v>
      </c>
      <c r="M14" s="9">
        <f t="shared" si="4"/>
        <v>1.6384489350081922E-3</v>
      </c>
    </row>
    <row r="15" spans="1:13" x14ac:dyDescent="0.25">
      <c r="A15" s="329"/>
      <c r="B15" s="81" t="s">
        <v>12</v>
      </c>
      <c r="C15" s="153">
        <v>2669</v>
      </c>
      <c r="D15" s="97">
        <v>1714</v>
      </c>
      <c r="E15" s="9">
        <f t="shared" si="0"/>
        <v>0.64218808542525285</v>
      </c>
      <c r="F15" s="96">
        <v>2713</v>
      </c>
      <c r="G15" s="97">
        <v>1617</v>
      </c>
      <c r="H15" s="9">
        <f t="shared" si="1"/>
        <v>0.59601916697382973</v>
      </c>
      <c r="I15" s="96">
        <v>2633</v>
      </c>
      <c r="J15" s="97">
        <v>1643</v>
      </c>
      <c r="K15" s="9">
        <f t="shared" si="2"/>
        <v>0.62400303835928594</v>
      </c>
      <c r="L15" s="7">
        <f t="shared" si="3"/>
        <v>-5.6592765460910154E-2</v>
      </c>
      <c r="M15" s="9">
        <f t="shared" si="4"/>
        <v>1.6079158936301793E-2</v>
      </c>
    </row>
    <row r="16" spans="1:13" x14ac:dyDescent="0.25">
      <c r="A16" s="329"/>
      <c r="B16" s="81" t="s">
        <v>13</v>
      </c>
      <c r="C16" s="153">
        <v>2239</v>
      </c>
      <c r="D16" s="97">
        <v>1517</v>
      </c>
      <c r="E16" s="9">
        <f t="shared" si="0"/>
        <v>0.67753461366681555</v>
      </c>
      <c r="F16" s="96">
        <v>2215</v>
      </c>
      <c r="G16" s="97">
        <v>1466</v>
      </c>
      <c r="H16" s="9">
        <f t="shared" si="1"/>
        <v>0.66185101580135441</v>
      </c>
      <c r="I16" s="96">
        <v>2296</v>
      </c>
      <c r="J16" s="97">
        <v>1654</v>
      </c>
      <c r="K16" s="9">
        <f t="shared" si="2"/>
        <v>0.72038327526132406</v>
      </c>
      <c r="L16" s="7">
        <f t="shared" si="3"/>
        <v>-3.3618984838497033E-2</v>
      </c>
      <c r="M16" s="9">
        <f t="shared" si="4"/>
        <v>0.12824010914051842</v>
      </c>
    </row>
    <row r="17" spans="1:13" x14ac:dyDescent="0.25">
      <c r="A17" s="329"/>
      <c r="B17" s="80"/>
      <c r="C17" s="152"/>
      <c r="D17" s="93"/>
      <c r="E17" s="94"/>
      <c r="F17" s="92"/>
      <c r="G17" s="93"/>
      <c r="H17" s="94"/>
      <c r="I17" s="92"/>
      <c r="J17" s="93"/>
      <c r="K17" s="94"/>
      <c r="L17" s="249"/>
      <c r="M17" s="25"/>
    </row>
    <row r="18" spans="1:13" ht="15.75" thickBot="1" x14ac:dyDescent="0.3">
      <c r="A18" s="330"/>
      <c r="B18" s="82" t="s">
        <v>14</v>
      </c>
      <c r="C18" s="154">
        <f>SUM(C6:C16)</f>
        <v>66250</v>
      </c>
      <c r="D18" s="101">
        <f>SUM(D6:D16)</f>
        <v>49288</v>
      </c>
      <c r="E18" s="14">
        <f>D18/C18</f>
        <v>0.74396981132075468</v>
      </c>
      <c r="F18" s="100">
        <f>SUM(F6:F16)</f>
        <v>67430</v>
      </c>
      <c r="G18" s="101">
        <f>SUM(G6:G16)</f>
        <v>50090</v>
      </c>
      <c r="H18" s="14">
        <f t="shared" ref="H18" si="5">G18/F18</f>
        <v>0.74284443126204958</v>
      </c>
      <c r="I18" s="100">
        <f>SUM(I6:I16)</f>
        <v>67510</v>
      </c>
      <c r="J18" s="101">
        <f>SUM(J6:J16)</f>
        <v>50727</v>
      </c>
      <c r="K18" s="14">
        <f t="shared" ref="K18" si="6">J18/I18</f>
        <v>0.75139979262331502</v>
      </c>
      <c r="L18" s="13">
        <f>(G18-D18)/D18</f>
        <v>1.6271709138126929E-2</v>
      </c>
      <c r="M18" s="14">
        <f>(J18-G18)/G18</f>
        <v>1.2717109203433819E-2</v>
      </c>
    </row>
  </sheetData>
  <mergeCells count="6">
    <mergeCell ref="A4:A18"/>
    <mergeCell ref="A1:M1"/>
    <mergeCell ref="A2:B3"/>
    <mergeCell ref="C2:E2"/>
    <mergeCell ref="F2:H2"/>
    <mergeCell ref="I2:K2"/>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17"/>
  <sheetViews>
    <sheetView workbookViewId="0">
      <selection sqref="A1:E17"/>
    </sheetView>
  </sheetViews>
  <sheetFormatPr defaultRowHeight="15" x14ac:dyDescent="0.25"/>
  <cols>
    <col min="1" max="1" width="3.7109375" bestFit="1" customWidth="1"/>
    <col min="2" max="2" width="18.5703125" bestFit="1" customWidth="1"/>
    <col min="3" max="3" width="6.5703125" bestFit="1" customWidth="1"/>
    <col min="4" max="4" width="6.5703125" customWidth="1"/>
    <col min="5" max="5" width="7" bestFit="1" customWidth="1"/>
  </cols>
  <sheetData>
    <row r="1" spans="1:5" ht="21" x14ac:dyDescent="0.35">
      <c r="A1" s="474" t="s">
        <v>529</v>
      </c>
      <c r="B1" s="475"/>
      <c r="C1" s="475"/>
      <c r="D1" s="475"/>
      <c r="E1" s="476"/>
    </row>
    <row r="2" spans="1:5" ht="133.5" thickBot="1" x14ac:dyDescent="0.3">
      <c r="A2" s="418" t="s">
        <v>527</v>
      </c>
      <c r="B2" s="419"/>
      <c r="C2" s="262" t="s">
        <v>525</v>
      </c>
      <c r="D2" s="260" t="s">
        <v>526</v>
      </c>
      <c r="E2" s="261" t="s">
        <v>528</v>
      </c>
    </row>
    <row r="3" spans="1:5" x14ac:dyDescent="0.25">
      <c r="A3" s="329" t="s">
        <v>23</v>
      </c>
      <c r="B3" s="53" t="s">
        <v>0</v>
      </c>
      <c r="C3" s="88">
        <v>381</v>
      </c>
      <c r="D3" s="256">
        <v>437</v>
      </c>
      <c r="E3" s="19">
        <f>D3/(D3+C3)</f>
        <v>0.53422982885085579</v>
      </c>
    </row>
    <row r="4" spans="1:5" x14ac:dyDescent="0.25">
      <c r="A4" s="329"/>
      <c r="B4" s="80"/>
      <c r="C4" s="92"/>
      <c r="D4" s="257"/>
      <c r="E4" s="94"/>
    </row>
    <row r="5" spans="1:5" x14ac:dyDescent="0.25">
      <c r="A5" s="329"/>
      <c r="B5" s="81" t="s">
        <v>3</v>
      </c>
      <c r="C5" s="96">
        <v>7</v>
      </c>
      <c r="D5" s="258">
        <v>10</v>
      </c>
      <c r="E5" s="19">
        <f t="shared" ref="E5:E17" si="0">D5/(D5+C5)</f>
        <v>0.58823529411764708</v>
      </c>
    </row>
    <row r="6" spans="1:5" x14ac:dyDescent="0.25">
      <c r="A6" s="329"/>
      <c r="B6" s="81" t="s">
        <v>4</v>
      </c>
      <c r="C6" s="96">
        <v>10</v>
      </c>
      <c r="D6" s="258">
        <v>29</v>
      </c>
      <c r="E6" s="19">
        <f t="shared" si="0"/>
        <v>0.74358974358974361</v>
      </c>
    </row>
    <row r="7" spans="1:5" x14ac:dyDescent="0.25">
      <c r="A7" s="329"/>
      <c r="B7" s="81" t="s">
        <v>5</v>
      </c>
      <c r="C7" s="96">
        <v>12</v>
      </c>
      <c r="D7" s="258">
        <v>3</v>
      </c>
      <c r="E7" s="19">
        <f t="shared" si="0"/>
        <v>0.2</v>
      </c>
    </row>
    <row r="8" spans="1:5" x14ac:dyDescent="0.25">
      <c r="A8" s="329"/>
      <c r="B8" s="81" t="s">
        <v>6</v>
      </c>
      <c r="C8" s="96">
        <v>8</v>
      </c>
      <c r="D8" s="258">
        <v>11</v>
      </c>
      <c r="E8" s="19">
        <f t="shared" si="0"/>
        <v>0.57894736842105265</v>
      </c>
    </row>
    <row r="9" spans="1:5" x14ac:dyDescent="0.25">
      <c r="A9" s="329"/>
      <c r="B9" s="81" t="s">
        <v>7</v>
      </c>
      <c r="C9" s="96">
        <v>6</v>
      </c>
      <c r="D9" s="258">
        <v>11</v>
      </c>
      <c r="E9" s="19">
        <f t="shared" si="0"/>
        <v>0.6470588235294118</v>
      </c>
    </row>
    <row r="10" spans="1:5" x14ac:dyDescent="0.25">
      <c r="A10" s="329"/>
      <c r="B10" s="81" t="s">
        <v>8</v>
      </c>
      <c r="C10" s="96">
        <v>9</v>
      </c>
      <c r="D10" s="258">
        <v>1</v>
      </c>
      <c r="E10" s="19">
        <f t="shared" si="0"/>
        <v>0.1</v>
      </c>
    </row>
    <row r="11" spans="1:5" x14ac:dyDescent="0.25">
      <c r="A11" s="329"/>
      <c r="B11" s="81" t="s">
        <v>9</v>
      </c>
      <c r="C11" s="96">
        <v>4</v>
      </c>
      <c r="D11" s="258">
        <v>2</v>
      </c>
      <c r="E11" s="19">
        <f t="shared" si="0"/>
        <v>0.33333333333333331</v>
      </c>
    </row>
    <row r="12" spans="1:5" x14ac:dyDescent="0.25">
      <c r="A12" s="329"/>
      <c r="B12" s="81" t="s">
        <v>10</v>
      </c>
      <c r="C12" s="96">
        <v>9</v>
      </c>
      <c r="D12" s="258">
        <v>4</v>
      </c>
      <c r="E12" s="19">
        <f t="shared" si="0"/>
        <v>0.30769230769230771</v>
      </c>
    </row>
    <row r="13" spans="1:5" x14ac:dyDescent="0.25">
      <c r="A13" s="329"/>
      <c r="B13" s="81" t="s">
        <v>11</v>
      </c>
      <c r="C13" s="96">
        <v>6</v>
      </c>
      <c r="D13" s="258">
        <v>8</v>
      </c>
      <c r="E13" s="19">
        <f t="shared" si="0"/>
        <v>0.5714285714285714</v>
      </c>
    </row>
    <row r="14" spans="1:5" x14ac:dyDescent="0.25">
      <c r="A14" s="329"/>
      <c r="B14" s="81" t="s">
        <v>12</v>
      </c>
      <c r="C14" s="96">
        <v>13</v>
      </c>
      <c r="D14" s="258">
        <v>5</v>
      </c>
      <c r="E14" s="19">
        <f t="shared" si="0"/>
        <v>0.27777777777777779</v>
      </c>
    </row>
    <row r="15" spans="1:5" x14ac:dyDescent="0.25">
      <c r="A15" s="329"/>
      <c r="B15" s="81" t="s">
        <v>13</v>
      </c>
      <c r="C15" s="96">
        <v>4</v>
      </c>
      <c r="D15" s="258">
        <v>6</v>
      </c>
      <c r="E15" s="19">
        <f t="shared" si="0"/>
        <v>0.6</v>
      </c>
    </row>
    <row r="16" spans="1:5" x14ac:dyDescent="0.25">
      <c r="A16" s="329"/>
      <c r="B16" s="80"/>
      <c r="C16" s="92"/>
      <c r="D16" s="257"/>
      <c r="E16" s="94"/>
    </row>
    <row r="17" spans="1:5" ht="15.75" thickBot="1" x14ac:dyDescent="0.3">
      <c r="A17" s="330"/>
      <c r="B17" s="82" t="s">
        <v>14</v>
      </c>
      <c r="C17" s="154">
        <f>SUM(C5:C15)</f>
        <v>88</v>
      </c>
      <c r="D17" s="259">
        <f>SUM(D5:D15)</f>
        <v>90</v>
      </c>
      <c r="E17" s="14">
        <f t="shared" si="0"/>
        <v>0.5056179775280899</v>
      </c>
    </row>
  </sheetData>
  <mergeCells count="3">
    <mergeCell ref="A1:E1"/>
    <mergeCell ref="A2:B2"/>
    <mergeCell ref="A3:A17"/>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E14"/>
  <sheetViews>
    <sheetView workbookViewId="0">
      <selection activeCell="H20" sqref="H20"/>
    </sheetView>
  </sheetViews>
  <sheetFormatPr defaultRowHeight="15" x14ac:dyDescent="0.25"/>
  <cols>
    <col min="1" max="1" width="18.5703125" bestFit="1" customWidth="1"/>
  </cols>
  <sheetData>
    <row r="1" spans="1:5" ht="21" x14ac:dyDescent="0.35">
      <c r="A1" s="474" t="s">
        <v>599</v>
      </c>
      <c r="B1" s="475"/>
      <c r="C1" s="475"/>
      <c r="D1" s="475"/>
      <c r="E1" s="476"/>
    </row>
    <row r="2" spans="1:5" ht="120.75" thickBot="1" x14ac:dyDescent="0.3">
      <c r="A2" s="267" t="s">
        <v>604</v>
      </c>
      <c r="B2" s="262" t="s">
        <v>600</v>
      </c>
      <c r="C2" s="311" t="s">
        <v>603</v>
      </c>
      <c r="D2" s="260" t="s">
        <v>601</v>
      </c>
      <c r="E2" s="261" t="s">
        <v>602</v>
      </c>
    </row>
    <row r="3" spans="1:5" x14ac:dyDescent="0.25">
      <c r="A3" s="268" t="s">
        <v>75</v>
      </c>
      <c r="B3" s="264"/>
      <c r="C3" s="312"/>
      <c r="D3" s="265"/>
      <c r="E3" s="266"/>
    </row>
    <row r="4" spans="1:5" x14ac:dyDescent="0.25">
      <c r="A4" s="263" t="s">
        <v>3</v>
      </c>
      <c r="B4" s="88">
        <v>897</v>
      </c>
      <c r="C4" s="89">
        <v>1</v>
      </c>
      <c r="D4" s="256">
        <v>8</v>
      </c>
      <c r="E4" s="314">
        <f>(D4/B4)</f>
        <v>8.918617614269788E-3</v>
      </c>
    </row>
    <row r="5" spans="1:5" x14ac:dyDescent="0.25">
      <c r="A5" s="81" t="s">
        <v>4</v>
      </c>
      <c r="B5" s="96">
        <v>12734</v>
      </c>
      <c r="C5" s="89">
        <v>2</v>
      </c>
      <c r="D5" s="256">
        <v>45</v>
      </c>
      <c r="E5" s="314">
        <f t="shared" ref="E5:E14" si="0">(D5/B5)</f>
        <v>3.5338463954766768E-3</v>
      </c>
    </row>
    <row r="6" spans="1:5" x14ac:dyDescent="0.25">
      <c r="A6" s="81" t="s">
        <v>5</v>
      </c>
      <c r="B6" s="96">
        <v>1010</v>
      </c>
      <c r="C6" s="89">
        <v>1</v>
      </c>
      <c r="D6" s="256">
        <v>6</v>
      </c>
      <c r="E6" s="314">
        <f t="shared" si="0"/>
        <v>5.9405940594059407E-3</v>
      </c>
    </row>
    <row r="7" spans="1:5" x14ac:dyDescent="0.25">
      <c r="A7" s="81" t="s">
        <v>6</v>
      </c>
      <c r="B7" s="96">
        <v>1419</v>
      </c>
      <c r="C7" s="89">
        <v>0</v>
      </c>
      <c r="D7" s="256">
        <v>0</v>
      </c>
      <c r="E7" s="314">
        <f t="shared" si="0"/>
        <v>0</v>
      </c>
    </row>
    <row r="8" spans="1:5" x14ac:dyDescent="0.25">
      <c r="A8" s="81" t="s">
        <v>7</v>
      </c>
      <c r="B8" s="96">
        <v>2063</v>
      </c>
      <c r="C8" s="89">
        <v>1</v>
      </c>
      <c r="D8" s="256">
        <v>5</v>
      </c>
      <c r="E8" s="314">
        <f t="shared" si="0"/>
        <v>2.4236548715462916E-3</v>
      </c>
    </row>
    <row r="9" spans="1:5" x14ac:dyDescent="0.25">
      <c r="A9" s="81" t="s">
        <v>8</v>
      </c>
      <c r="B9" s="96">
        <v>491</v>
      </c>
      <c r="C9" s="89">
        <v>0</v>
      </c>
      <c r="D9" s="256">
        <v>0</v>
      </c>
      <c r="E9" s="314">
        <f t="shared" si="0"/>
        <v>0</v>
      </c>
    </row>
    <row r="10" spans="1:5" x14ac:dyDescent="0.25">
      <c r="A10" s="81" t="s">
        <v>9</v>
      </c>
      <c r="B10" s="96">
        <v>537</v>
      </c>
      <c r="C10" s="89">
        <v>1</v>
      </c>
      <c r="D10" s="256">
        <v>10</v>
      </c>
      <c r="E10" s="314">
        <f t="shared" si="0"/>
        <v>1.86219739292365E-2</v>
      </c>
    </row>
    <row r="11" spans="1:5" x14ac:dyDescent="0.25">
      <c r="A11" s="81" t="s">
        <v>10</v>
      </c>
      <c r="B11" s="96">
        <v>869</v>
      </c>
      <c r="C11" s="89">
        <v>1</v>
      </c>
      <c r="D11" s="256">
        <v>10</v>
      </c>
      <c r="E11" s="314">
        <f t="shared" si="0"/>
        <v>1.1507479861910242E-2</v>
      </c>
    </row>
    <row r="12" spans="1:5" x14ac:dyDescent="0.25">
      <c r="A12" s="81" t="s">
        <v>11</v>
      </c>
      <c r="B12" s="96">
        <v>1172</v>
      </c>
      <c r="C12" s="89">
        <v>0</v>
      </c>
      <c r="D12" s="256">
        <v>0</v>
      </c>
      <c r="E12" s="314">
        <f t="shared" si="0"/>
        <v>0</v>
      </c>
    </row>
    <row r="13" spans="1:5" x14ac:dyDescent="0.25">
      <c r="A13" s="81" t="s">
        <v>12</v>
      </c>
      <c r="B13" s="96">
        <v>1263</v>
      </c>
      <c r="C13" s="89">
        <v>2</v>
      </c>
      <c r="D13" s="256">
        <v>11</v>
      </c>
      <c r="E13" s="314">
        <f t="shared" si="0"/>
        <v>8.7094220110847196E-3</v>
      </c>
    </row>
    <row r="14" spans="1:5" ht="15.75" thickBot="1" x14ac:dyDescent="0.3">
      <c r="A14" s="82" t="s">
        <v>13</v>
      </c>
      <c r="B14" s="100">
        <v>747</v>
      </c>
      <c r="C14" s="313">
        <v>0</v>
      </c>
      <c r="D14" s="269">
        <v>0</v>
      </c>
      <c r="E14" s="315">
        <f t="shared" si="0"/>
        <v>0</v>
      </c>
    </row>
  </sheetData>
  <mergeCells count="1">
    <mergeCell ref="A1:E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D14"/>
  <sheetViews>
    <sheetView workbookViewId="0">
      <selection sqref="A1:D14"/>
    </sheetView>
  </sheetViews>
  <sheetFormatPr defaultRowHeight="15" x14ac:dyDescent="0.25"/>
  <cols>
    <col min="1" max="1" width="18.5703125" bestFit="1" customWidth="1"/>
    <col min="2" max="2" width="10.85546875" customWidth="1"/>
    <col min="3" max="3" width="10.7109375" customWidth="1"/>
    <col min="4" max="4" width="11.85546875" customWidth="1"/>
  </cols>
  <sheetData>
    <row r="1" spans="1:4" ht="21" x14ac:dyDescent="0.35">
      <c r="A1" s="474" t="s">
        <v>534</v>
      </c>
      <c r="B1" s="475"/>
      <c r="C1" s="475"/>
      <c r="D1" s="476"/>
    </row>
    <row r="2" spans="1:4" ht="113.25" customHeight="1" thickBot="1" x14ac:dyDescent="0.3">
      <c r="A2" s="267" t="s">
        <v>533</v>
      </c>
      <c r="B2" s="262" t="s">
        <v>530</v>
      </c>
      <c r="C2" s="260" t="s">
        <v>531</v>
      </c>
      <c r="D2" s="261" t="s">
        <v>532</v>
      </c>
    </row>
    <row r="3" spans="1:4" x14ac:dyDescent="0.25">
      <c r="A3" s="268" t="s">
        <v>75</v>
      </c>
      <c r="B3" s="264"/>
      <c r="C3" s="265"/>
      <c r="D3" s="266"/>
    </row>
    <row r="4" spans="1:4" x14ac:dyDescent="0.25">
      <c r="A4" s="263" t="s">
        <v>3</v>
      </c>
      <c r="B4" s="88" t="s">
        <v>535</v>
      </c>
      <c r="C4" s="256" t="s">
        <v>535</v>
      </c>
      <c r="D4" s="19" t="s">
        <v>535</v>
      </c>
    </row>
    <row r="5" spans="1:4" x14ac:dyDescent="0.25">
      <c r="A5" s="81" t="s">
        <v>4</v>
      </c>
      <c r="B5" s="96" t="s">
        <v>535</v>
      </c>
      <c r="C5" s="256" t="s">
        <v>535</v>
      </c>
      <c r="D5" s="19" t="s">
        <v>535</v>
      </c>
    </row>
    <row r="6" spans="1:4" x14ac:dyDescent="0.25">
      <c r="A6" s="81" t="s">
        <v>5</v>
      </c>
      <c r="B6" s="96" t="s">
        <v>535</v>
      </c>
      <c r="C6" s="256" t="s">
        <v>535</v>
      </c>
      <c r="D6" s="19" t="s">
        <v>535</v>
      </c>
    </row>
    <row r="7" spans="1:4" x14ac:dyDescent="0.25">
      <c r="A7" s="81" t="s">
        <v>6</v>
      </c>
      <c r="B7" s="96" t="s">
        <v>535</v>
      </c>
      <c r="C7" s="256" t="s">
        <v>535</v>
      </c>
      <c r="D7" s="19" t="s">
        <v>535</v>
      </c>
    </row>
    <row r="8" spans="1:4" x14ac:dyDescent="0.25">
      <c r="A8" s="81" t="s">
        <v>7</v>
      </c>
      <c r="B8" s="96" t="s">
        <v>535</v>
      </c>
      <c r="C8" s="256" t="s">
        <v>535</v>
      </c>
      <c r="D8" s="19" t="s">
        <v>535</v>
      </c>
    </row>
    <row r="9" spans="1:4" x14ac:dyDescent="0.25">
      <c r="A9" s="81" t="s">
        <v>8</v>
      </c>
      <c r="B9" s="96" t="s">
        <v>535</v>
      </c>
      <c r="C9" s="256" t="s">
        <v>535</v>
      </c>
      <c r="D9" s="19" t="s">
        <v>535</v>
      </c>
    </row>
    <row r="10" spans="1:4" x14ac:dyDescent="0.25">
      <c r="A10" s="81" t="s">
        <v>9</v>
      </c>
      <c r="B10" s="96" t="s">
        <v>535</v>
      </c>
      <c r="C10" s="256" t="s">
        <v>536</v>
      </c>
      <c r="D10" s="19" t="s">
        <v>535</v>
      </c>
    </row>
    <row r="11" spans="1:4" x14ac:dyDescent="0.25">
      <c r="A11" s="81" t="s">
        <v>10</v>
      </c>
      <c r="B11" s="96" t="s">
        <v>535</v>
      </c>
      <c r="C11" s="256" t="s">
        <v>535</v>
      </c>
      <c r="D11" s="19" t="s">
        <v>535</v>
      </c>
    </row>
    <row r="12" spans="1:4" x14ac:dyDescent="0.25">
      <c r="A12" s="81" t="s">
        <v>11</v>
      </c>
      <c r="B12" s="96" t="s">
        <v>535</v>
      </c>
      <c r="C12" s="256" t="s">
        <v>535</v>
      </c>
      <c r="D12" s="19" t="s">
        <v>535</v>
      </c>
    </row>
    <row r="13" spans="1:4" x14ac:dyDescent="0.25">
      <c r="A13" s="81" t="s">
        <v>12</v>
      </c>
      <c r="B13" s="96" t="s">
        <v>535</v>
      </c>
      <c r="C13" s="256" t="s">
        <v>535</v>
      </c>
      <c r="D13" s="19" t="s">
        <v>535</v>
      </c>
    </row>
    <row r="14" spans="1:4" ht="15.75" thickBot="1" x14ac:dyDescent="0.3">
      <c r="A14" s="82" t="s">
        <v>13</v>
      </c>
      <c r="B14" s="100" t="s">
        <v>535</v>
      </c>
      <c r="C14" s="269" t="s">
        <v>535</v>
      </c>
      <c r="D14" s="270" t="s">
        <v>535</v>
      </c>
    </row>
  </sheetData>
  <mergeCells count="1">
    <mergeCell ref="A1:D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15"/>
  <sheetViews>
    <sheetView workbookViewId="0">
      <selection sqref="A1:C15"/>
    </sheetView>
  </sheetViews>
  <sheetFormatPr defaultRowHeight="15" x14ac:dyDescent="0.25"/>
  <cols>
    <col min="1" max="1" width="3.7109375" bestFit="1" customWidth="1"/>
    <col min="2" max="2" width="29.5703125" customWidth="1"/>
    <col min="3" max="3" width="6.140625" bestFit="1" customWidth="1"/>
  </cols>
  <sheetData>
    <row r="1" spans="1:3" ht="21" x14ac:dyDescent="0.35">
      <c r="A1" s="474" t="s">
        <v>538</v>
      </c>
      <c r="B1" s="475"/>
      <c r="C1" s="476"/>
    </row>
    <row r="2" spans="1:3" ht="116.25" customHeight="1" thickBot="1" x14ac:dyDescent="0.3">
      <c r="A2" s="418" t="s">
        <v>539</v>
      </c>
      <c r="B2" s="419"/>
      <c r="C2" s="261" t="s">
        <v>537</v>
      </c>
    </row>
    <row r="3" spans="1:3" x14ac:dyDescent="0.25">
      <c r="A3" s="477" t="s">
        <v>23</v>
      </c>
      <c r="B3" s="53" t="s">
        <v>0</v>
      </c>
      <c r="C3" s="85">
        <v>0.24299999999999999</v>
      </c>
    </row>
    <row r="4" spans="1:3" x14ac:dyDescent="0.25">
      <c r="A4" s="329"/>
      <c r="B4" s="80"/>
      <c r="C4" s="94"/>
    </row>
    <row r="5" spans="1:3" x14ac:dyDescent="0.25">
      <c r="A5" s="329"/>
      <c r="B5" s="81" t="s">
        <v>3</v>
      </c>
      <c r="C5" s="19">
        <v>0.32800000000000001</v>
      </c>
    </row>
    <row r="6" spans="1:3" x14ac:dyDescent="0.25">
      <c r="A6" s="329"/>
      <c r="B6" s="81" t="s">
        <v>4</v>
      </c>
      <c r="C6" s="19">
        <v>0.28899999999999998</v>
      </c>
    </row>
    <row r="7" spans="1:3" x14ac:dyDescent="0.25">
      <c r="A7" s="329"/>
      <c r="B7" s="81" t="s">
        <v>5</v>
      </c>
      <c r="C7" s="19">
        <v>0.28100000000000003</v>
      </c>
    </row>
    <row r="8" spans="1:3" x14ac:dyDescent="0.25">
      <c r="A8" s="329"/>
      <c r="B8" s="81" t="s">
        <v>6</v>
      </c>
      <c r="C8" s="19">
        <v>0.26100000000000001</v>
      </c>
    </row>
    <row r="9" spans="1:3" x14ac:dyDescent="0.25">
      <c r="A9" s="329"/>
      <c r="B9" s="81" t="s">
        <v>7</v>
      </c>
      <c r="C9" s="19">
        <v>0.33200000000000002</v>
      </c>
    </row>
    <row r="10" spans="1:3" x14ac:dyDescent="0.25">
      <c r="A10" s="329"/>
      <c r="B10" s="81" t="s">
        <v>8</v>
      </c>
      <c r="C10" s="19">
        <v>0.25900000000000001</v>
      </c>
    </row>
    <row r="11" spans="1:3" x14ac:dyDescent="0.25">
      <c r="A11" s="329"/>
      <c r="B11" s="81" t="s">
        <v>9</v>
      </c>
      <c r="C11" s="19">
        <v>0.26900000000000002</v>
      </c>
    </row>
    <row r="12" spans="1:3" x14ac:dyDescent="0.25">
      <c r="A12" s="329"/>
      <c r="B12" s="81" t="s">
        <v>10</v>
      </c>
      <c r="C12" s="19">
        <v>0.27</v>
      </c>
    </row>
    <row r="13" spans="1:3" x14ac:dyDescent="0.25">
      <c r="A13" s="329"/>
      <c r="B13" s="81" t="s">
        <v>11</v>
      </c>
      <c r="C13" s="19">
        <v>0.28499999999999998</v>
      </c>
    </row>
    <row r="14" spans="1:3" x14ac:dyDescent="0.25">
      <c r="A14" s="329"/>
      <c r="B14" s="81" t="s">
        <v>12</v>
      </c>
      <c r="C14" s="19">
        <v>0.26100000000000001</v>
      </c>
    </row>
    <row r="15" spans="1:3" ht="15.75" thickBot="1" x14ac:dyDescent="0.3">
      <c r="A15" s="330"/>
      <c r="B15" s="82" t="s">
        <v>13</v>
      </c>
      <c r="C15" s="270">
        <v>0.28499999999999998</v>
      </c>
    </row>
  </sheetData>
  <mergeCells count="3">
    <mergeCell ref="A1:C1"/>
    <mergeCell ref="A2:B2"/>
    <mergeCell ref="A3:A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N19"/>
  <sheetViews>
    <sheetView workbookViewId="0">
      <selection sqref="A1:L1"/>
    </sheetView>
  </sheetViews>
  <sheetFormatPr defaultRowHeight="15" x14ac:dyDescent="0.25"/>
  <cols>
    <col min="1" max="1" width="3.7109375" bestFit="1" customWidth="1"/>
    <col min="2" max="2" width="18.5703125" bestFit="1" customWidth="1"/>
    <col min="3" max="3" width="11.5703125" bestFit="1" customWidth="1"/>
    <col min="4" max="4" width="6.140625" bestFit="1" customWidth="1"/>
    <col min="5" max="5" width="7" bestFit="1" customWidth="1"/>
    <col min="6" max="6" width="6.140625" bestFit="1" customWidth="1"/>
    <col min="7" max="7" width="7" bestFit="1" customWidth="1"/>
    <col min="8" max="8" width="6.140625" bestFit="1" customWidth="1"/>
    <col min="9" max="9" width="6" bestFit="1" customWidth="1"/>
    <col min="10" max="10" width="5.85546875" bestFit="1" customWidth="1"/>
    <col min="11" max="11" width="6.28515625" customWidth="1"/>
    <col min="12" max="12" width="8.5703125" customWidth="1"/>
  </cols>
  <sheetData>
    <row r="1" spans="1:14" ht="21" x14ac:dyDescent="0.35">
      <c r="A1" s="331" t="s">
        <v>408</v>
      </c>
      <c r="B1" s="332"/>
      <c r="C1" s="332"/>
      <c r="D1" s="332"/>
      <c r="E1" s="332"/>
      <c r="F1" s="332"/>
      <c r="G1" s="332"/>
      <c r="H1" s="332"/>
      <c r="I1" s="332"/>
      <c r="J1" s="332"/>
      <c r="K1" s="332"/>
      <c r="L1" s="333"/>
    </row>
    <row r="2" spans="1:14" ht="59.25" customHeight="1" x14ac:dyDescent="0.25">
      <c r="A2" s="334" t="s">
        <v>29</v>
      </c>
      <c r="B2" s="335"/>
      <c r="C2" s="345">
        <v>2012</v>
      </c>
      <c r="D2" s="346"/>
      <c r="E2" s="326">
        <v>2010</v>
      </c>
      <c r="F2" s="327"/>
      <c r="G2" s="326">
        <v>2000</v>
      </c>
      <c r="H2" s="327"/>
      <c r="I2" s="328" t="s">
        <v>27</v>
      </c>
      <c r="J2" s="327"/>
      <c r="K2" s="350" t="s">
        <v>28</v>
      </c>
      <c r="L2" s="351"/>
    </row>
    <row r="3" spans="1:14" x14ac:dyDescent="0.25">
      <c r="A3" s="336"/>
      <c r="B3" s="335"/>
      <c r="C3" s="347" t="s">
        <v>24</v>
      </c>
      <c r="D3" s="348"/>
      <c r="E3" s="348"/>
      <c r="F3" s="348"/>
      <c r="G3" s="348"/>
      <c r="H3" s="348"/>
      <c r="I3" s="348"/>
      <c r="J3" s="348"/>
      <c r="K3" s="348"/>
      <c r="L3" s="349"/>
    </row>
    <row r="4" spans="1:14" ht="113.25" thickBot="1" x14ac:dyDescent="0.3">
      <c r="A4" s="337"/>
      <c r="B4" s="338"/>
      <c r="C4" s="30" t="s">
        <v>25</v>
      </c>
      <c r="D4" s="46" t="s">
        <v>26</v>
      </c>
      <c r="E4" s="30" t="s">
        <v>25</v>
      </c>
      <c r="F4" s="46" t="s">
        <v>26</v>
      </c>
      <c r="G4" s="30" t="s">
        <v>25</v>
      </c>
      <c r="H4" s="46" t="s">
        <v>26</v>
      </c>
      <c r="I4" s="30" t="s">
        <v>25</v>
      </c>
      <c r="J4" s="46" t="s">
        <v>26</v>
      </c>
      <c r="K4" s="30" t="s">
        <v>25</v>
      </c>
      <c r="L4" s="47" t="s">
        <v>26</v>
      </c>
    </row>
    <row r="5" spans="1:14" x14ac:dyDescent="0.25">
      <c r="A5" s="329" t="s">
        <v>23</v>
      </c>
      <c r="B5" s="15" t="s">
        <v>0</v>
      </c>
      <c r="C5" s="42">
        <v>517348</v>
      </c>
      <c r="D5" s="32">
        <v>6.8698438961782016E-2</v>
      </c>
      <c r="E5" s="36">
        <v>508615</v>
      </c>
      <c r="F5" s="19">
        <v>5.6394325767034001E-2</v>
      </c>
      <c r="G5">
        <v>458306</v>
      </c>
      <c r="H5" s="19">
        <v>6.2643735844610374E-2</v>
      </c>
      <c r="I5" s="16">
        <f>E5-G5</f>
        <v>50309</v>
      </c>
      <c r="J5" s="37">
        <f>F5-H5</f>
        <v>-6.2494100775763728E-3</v>
      </c>
      <c r="K5" s="38">
        <f>C5-E5</f>
        <v>8733</v>
      </c>
      <c r="L5" s="19">
        <f>D5-F5</f>
        <v>1.2304113194748015E-2</v>
      </c>
    </row>
    <row r="6" spans="1:14" x14ac:dyDescent="0.25">
      <c r="A6" s="329"/>
      <c r="B6" s="23"/>
      <c r="C6" s="43"/>
      <c r="D6" s="27"/>
      <c r="E6" s="24"/>
      <c r="F6" s="25"/>
      <c r="G6" s="24"/>
      <c r="H6" s="25"/>
      <c r="I6" s="24"/>
      <c r="J6" s="25"/>
      <c r="K6" s="39"/>
      <c r="L6" s="25"/>
    </row>
    <row r="7" spans="1:14" x14ac:dyDescent="0.25">
      <c r="A7" s="329"/>
      <c r="B7" s="8" t="s">
        <v>3</v>
      </c>
      <c r="C7" s="44">
        <v>2635</v>
      </c>
      <c r="D7" s="33">
        <v>7.0967741935483872E-2</v>
      </c>
      <c r="E7" s="5">
        <v>2579</v>
      </c>
      <c r="F7" s="9">
        <v>7.9100426521907713E-2</v>
      </c>
      <c r="G7" s="8">
        <v>3136</v>
      </c>
      <c r="H7" s="9">
        <v>0.10905612244897959</v>
      </c>
      <c r="I7" s="16">
        <f t="shared" ref="I7:I17" si="0">E7-G7</f>
        <v>-557</v>
      </c>
      <c r="J7" s="37">
        <f t="shared" ref="J7:J17" si="1">F7-H7</f>
        <v>-2.9955695927071882E-2</v>
      </c>
      <c r="K7" s="38">
        <f t="shared" ref="K7:K19" si="2">C7-E7</f>
        <v>56</v>
      </c>
      <c r="L7" s="19">
        <f t="shared" ref="L7:L17" si="3">D7-F7</f>
        <v>-8.1326845864238412E-3</v>
      </c>
      <c r="N7" s="31"/>
    </row>
    <row r="8" spans="1:14" x14ac:dyDescent="0.25">
      <c r="A8" s="329"/>
      <c r="B8" s="8" t="s">
        <v>4</v>
      </c>
      <c r="C8" s="44">
        <v>42032</v>
      </c>
      <c r="D8" s="33">
        <v>5.6932813094784929E-2</v>
      </c>
      <c r="E8" s="5">
        <v>41602</v>
      </c>
      <c r="F8" s="9">
        <v>5.2617662612374404E-2</v>
      </c>
      <c r="G8" s="8">
        <v>40135</v>
      </c>
      <c r="H8" s="9">
        <v>5.8253394792575061E-2</v>
      </c>
      <c r="I8" s="16">
        <f t="shared" si="0"/>
        <v>1467</v>
      </c>
      <c r="J8" s="37">
        <f t="shared" si="1"/>
        <v>-5.6357321802006574E-3</v>
      </c>
      <c r="K8" s="38">
        <f t="shared" si="2"/>
        <v>430</v>
      </c>
      <c r="L8" s="19">
        <f t="shared" si="3"/>
        <v>4.315150482410525E-3</v>
      </c>
    </row>
    <row r="9" spans="1:14" x14ac:dyDescent="0.25">
      <c r="A9" s="329"/>
      <c r="B9" s="8" t="s">
        <v>5</v>
      </c>
      <c r="C9" s="44">
        <v>2673</v>
      </c>
      <c r="D9" s="33">
        <v>3.8907594463150022E-2</v>
      </c>
      <c r="E9" s="5">
        <v>2624</v>
      </c>
      <c r="F9" s="9">
        <v>3.5823170731707314E-2</v>
      </c>
      <c r="G9" s="8">
        <v>2770</v>
      </c>
      <c r="H9" s="9">
        <v>5.6678700361010831E-2</v>
      </c>
      <c r="I9" s="16">
        <f t="shared" si="0"/>
        <v>-146</v>
      </c>
      <c r="J9" s="37">
        <f t="shared" si="1"/>
        <v>-2.0855529629303517E-2</v>
      </c>
      <c r="K9" s="38">
        <f t="shared" si="2"/>
        <v>49</v>
      </c>
      <c r="L9" s="19">
        <f t="shared" si="3"/>
        <v>3.0844237314427078E-3</v>
      </c>
    </row>
    <row r="10" spans="1:14" x14ac:dyDescent="0.25">
      <c r="A10" s="329"/>
      <c r="B10" s="8" t="s">
        <v>6</v>
      </c>
      <c r="C10" s="44">
        <v>6330</v>
      </c>
      <c r="D10" s="33">
        <v>0.15955766192733017</v>
      </c>
      <c r="E10" s="5">
        <v>6712</v>
      </c>
      <c r="F10" s="9">
        <v>0.14451728247914183</v>
      </c>
      <c r="G10" s="8">
        <v>5613</v>
      </c>
      <c r="H10" s="9">
        <v>0.15375022269730981</v>
      </c>
      <c r="I10" s="16">
        <f t="shared" si="0"/>
        <v>1099</v>
      </c>
      <c r="J10" s="37">
        <f t="shared" si="1"/>
        <v>-9.2329402181679787E-3</v>
      </c>
      <c r="K10" s="38">
        <f t="shared" si="2"/>
        <v>-382</v>
      </c>
      <c r="L10" s="19">
        <f t="shared" si="3"/>
        <v>1.504037944818834E-2</v>
      </c>
    </row>
    <row r="11" spans="1:14" x14ac:dyDescent="0.25">
      <c r="A11" s="329"/>
      <c r="B11" s="8" t="s">
        <v>7</v>
      </c>
      <c r="C11" s="44">
        <v>7969</v>
      </c>
      <c r="D11" s="33">
        <v>5.1825825072154601E-2</v>
      </c>
      <c r="E11" s="5">
        <v>7875</v>
      </c>
      <c r="F11" s="9">
        <v>5.422222222222222E-2</v>
      </c>
      <c r="G11" s="8">
        <v>8245</v>
      </c>
      <c r="H11" s="9">
        <v>9.945421467556094E-2</v>
      </c>
      <c r="I11" s="16">
        <f t="shared" si="0"/>
        <v>-370</v>
      </c>
      <c r="J11" s="37">
        <f t="shared" si="1"/>
        <v>-4.5231992453338719E-2</v>
      </c>
      <c r="K11" s="38">
        <f t="shared" si="2"/>
        <v>94</v>
      </c>
      <c r="L11" s="19">
        <f t="shared" si="3"/>
        <v>-2.3963971500676196E-3</v>
      </c>
    </row>
    <row r="12" spans="1:14" x14ac:dyDescent="0.25">
      <c r="A12" s="329"/>
      <c r="B12" s="8" t="s">
        <v>8</v>
      </c>
      <c r="C12" s="44">
        <v>915</v>
      </c>
      <c r="D12" s="33">
        <v>5.2459016393442623E-2</v>
      </c>
      <c r="E12" s="5">
        <v>893</v>
      </c>
      <c r="F12" s="9">
        <v>3.3594624860022397E-2</v>
      </c>
      <c r="G12" s="8">
        <v>1095</v>
      </c>
      <c r="H12" s="9">
        <v>2.4657534246575342E-2</v>
      </c>
      <c r="I12" s="16">
        <f t="shared" si="0"/>
        <v>-202</v>
      </c>
      <c r="J12" s="37">
        <f t="shared" si="1"/>
        <v>8.9370906134470553E-3</v>
      </c>
      <c r="K12" s="38">
        <f t="shared" si="2"/>
        <v>22</v>
      </c>
      <c r="L12" s="19">
        <f t="shared" si="3"/>
        <v>1.8864391533420226E-2</v>
      </c>
    </row>
    <row r="13" spans="1:14" x14ac:dyDescent="0.25">
      <c r="A13" s="329"/>
      <c r="B13" s="8" t="s">
        <v>9</v>
      </c>
      <c r="C13" s="44">
        <v>904</v>
      </c>
      <c r="D13" s="33">
        <v>3.8716814159292033E-2</v>
      </c>
      <c r="E13" s="5">
        <v>937</v>
      </c>
      <c r="F13" s="9">
        <v>0</v>
      </c>
      <c r="G13" s="8">
        <v>925</v>
      </c>
      <c r="H13" s="9">
        <v>3.4594594594594595E-2</v>
      </c>
      <c r="I13" s="16">
        <f t="shared" si="0"/>
        <v>12</v>
      </c>
      <c r="J13" s="37">
        <f t="shared" si="1"/>
        <v>-3.4594594594594595E-2</v>
      </c>
      <c r="K13" s="38">
        <f t="shared" si="2"/>
        <v>-33</v>
      </c>
      <c r="L13" s="19">
        <f t="shared" si="3"/>
        <v>3.8716814159292033E-2</v>
      </c>
    </row>
    <row r="14" spans="1:14" x14ac:dyDescent="0.25">
      <c r="A14" s="329"/>
      <c r="B14" s="8" t="s">
        <v>10</v>
      </c>
      <c r="C14" s="44">
        <v>1897</v>
      </c>
      <c r="D14" s="33">
        <v>3.0047443331576173E-2</v>
      </c>
      <c r="E14" s="5">
        <v>2114</v>
      </c>
      <c r="F14" s="9">
        <v>4.5411542100283822E-2</v>
      </c>
      <c r="G14" s="8">
        <v>2252</v>
      </c>
      <c r="H14" s="9">
        <v>4.1740674955595025E-2</v>
      </c>
      <c r="I14" s="16">
        <f t="shared" si="0"/>
        <v>-138</v>
      </c>
      <c r="J14" s="37">
        <f t="shared" si="1"/>
        <v>3.6708671446887969E-3</v>
      </c>
      <c r="K14" s="38">
        <f t="shared" si="2"/>
        <v>-217</v>
      </c>
      <c r="L14" s="19">
        <f t="shared" si="3"/>
        <v>-1.5364098768707649E-2</v>
      </c>
    </row>
    <row r="15" spans="1:14" x14ac:dyDescent="0.25">
      <c r="A15" s="329"/>
      <c r="B15" s="8" t="s">
        <v>11</v>
      </c>
      <c r="C15" s="44">
        <v>2916</v>
      </c>
      <c r="D15" s="33">
        <v>7.1330589849108367E-2</v>
      </c>
      <c r="E15" s="5">
        <v>2837</v>
      </c>
      <c r="F15" s="9">
        <v>5.6397603101868171E-2</v>
      </c>
      <c r="G15" s="8">
        <v>2908</v>
      </c>
      <c r="H15" s="9">
        <v>6.8431911966987627E-2</v>
      </c>
      <c r="I15" s="16">
        <f t="shared" si="0"/>
        <v>-71</v>
      </c>
      <c r="J15" s="37">
        <f t="shared" si="1"/>
        <v>-1.2034308865119456E-2</v>
      </c>
      <c r="K15" s="38">
        <f t="shared" si="2"/>
        <v>79</v>
      </c>
      <c r="L15" s="19">
        <f t="shared" si="3"/>
        <v>1.4932986747240196E-2</v>
      </c>
    </row>
    <row r="16" spans="1:14" x14ac:dyDescent="0.25">
      <c r="A16" s="329"/>
      <c r="B16" s="8" t="s">
        <v>12</v>
      </c>
      <c r="C16" s="44">
        <v>2844</v>
      </c>
      <c r="D16" s="33">
        <v>5.5907172995780588E-2</v>
      </c>
      <c r="E16" s="5">
        <v>2825</v>
      </c>
      <c r="F16" s="9">
        <v>2.3008849557522124E-2</v>
      </c>
      <c r="G16" s="8">
        <v>2834</v>
      </c>
      <c r="H16" s="9">
        <v>3.669724770642202E-2</v>
      </c>
      <c r="I16" s="16">
        <f t="shared" si="0"/>
        <v>-9</v>
      </c>
      <c r="J16" s="37">
        <f t="shared" si="1"/>
        <v>-1.3688398148899897E-2</v>
      </c>
      <c r="K16" s="38">
        <f t="shared" si="2"/>
        <v>19</v>
      </c>
      <c r="L16" s="19">
        <f t="shared" si="3"/>
        <v>3.2898323438258464E-2</v>
      </c>
    </row>
    <row r="17" spans="1:12" x14ac:dyDescent="0.25">
      <c r="A17" s="329"/>
      <c r="B17" s="8" t="s">
        <v>13</v>
      </c>
      <c r="C17" s="44">
        <v>2443</v>
      </c>
      <c r="D17" s="33">
        <v>2.8243962341383544E-2</v>
      </c>
      <c r="E17" s="5">
        <v>2299</v>
      </c>
      <c r="F17" s="9">
        <v>1.6963897346672467E-2</v>
      </c>
      <c r="G17" s="8">
        <v>2392</v>
      </c>
      <c r="H17" s="9">
        <v>4.306020066889632E-2</v>
      </c>
      <c r="I17" s="16">
        <f t="shared" si="0"/>
        <v>-93</v>
      </c>
      <c r="J17" s="37">
        <f t="shared" si="1"/>
        <v>-2.6096303322223853E-2</v>
      </c>
      <c r="K17" s="38">
        <f t="shared" si="2"/>
        <v>144</v>
      </c>
      <c r="L17" s="19">
        <f t="shared" si="3"/>
        <v>1.1280064994711077E-2</v>
      </c>
    </row>
    <row r="18" spans="1:12" x14ac:dyDescent="0.25">
      <c r="A18" s="329"/>
      <c r="B18" s="23"/>
      <c r="C18" s="43"/>
      <c r="D18" s="34"/>
      <c r="E18" s="24"/>
      <c r="F18" s="25"/>
      <c r="G18" s="24"/>
      <c r="H18" s="25"/>
      <c r="I18" s="24"/>
      <c r="J18" s="25"/>
      <c r="K18" s="39"/>
      <c r="L18" s="25"/>
    </row>
    <row r="19" spans="1:12" ht="15.75" thickBot="1" x14ac:dyDescent="0.3">
      <c r="A19" s="330"/>
      <c r="B19" s="10" t="s">
        <v>14</v>
      </c>
      <c r="C19" s="45">
        <f>SUM(C7:C17)</f>
        <v>73558</v>
      </c>
      <c r="D19" s="35">
        <v>6.1121835830229204E-2</v>
      </c>
      <c r="E19" s="11">
        <f>SUM(E7:E17)</f>
        <v>73297</v>
      </c>
      <c r="F19" s="14">
        <v>5.8310708487386932E-2</v>
      </c>
      <c r="G19" s="11">
        <f>SUM(G7:G17)</f>
        <v>72305</v>
      </c>
      <c r="H19" s="14">
        <v>7.0244104833690618E-2</v>
      </c>
      <c r="I19" s="11">
        <f>E19-G19</f>
        <v>992</v>
      </c>
      <c r="J19" s="41">
        <f>F19-H19</f>
        <v>-1.1933396346303686E-2</v>
      </c>
      <c r="K19" s="40">
        <f t="shared" si="2"/>
        <v>261</v>
      </c>
      <c r="L19" s="14">
        <f>D19-F19</f>
        <v>2.811127342842272E-3</v>
      </c>
    </row>
  </sheetData>
  <mergeCells count="9">
    <mergeCell ref="A5:A19"/>
    <mergeCell ref="C2:D2"/>
    <mergeCell ref="C3:L3"/>
    <mergeCell ref="A1:L1"/>
    <mergeCell ref="A2:B4"/>
    <mergeCell ref="E2:F2"/>
    <mergeCell ref="G2:H2"/>
    <mergeCell ref="I2:J2"/>
    <mergeCell ref="K2:L2"/>
  </mergeCells>
  <conditionalFormatting sqref="I5:L19">
    <cfRule type="cellIs" dxfId="17" priority="3" operator="lessThan">
      <formula>0</formula>
    </cfRule>
    <cfRule type="cellIs" dxfId="16" priority="4" operator="greaterThan">
      <formula>0</formula>
    </cfRule>
  </conditionalFormatting>
  <conditionalFormatting sqref="J5:J19 L5:L19">
    <cfRule type="cellIs" dxfId="15" priority="1" operator="lessThan">
      <formula>0</formula>
    </cfRule>
    <cfRule type="cellIs" dxfId="14" priority="2" operator="greaterThan">
      <formula>0</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16"/>
  <sheetViews>
    <sheetView workbookViewId="0">
      <selection sqref="A1:C15"/>
    </sheetView>
  </sheetViews>
  <sheetFormatPr defaultRowHeight="15" x14ac:dyDescent="0.25"/>
  <cols>
    <col min="1" max="1" width="3.7109375" bestFit="1" customWidth="1"/>
    <col min="2" max="2" width="18.5703125" bestFit="1" customWidth="1"/>
    <col min="3" max="3" width="9.28515625" customWidth="1"/>
  </cols>
  <sheetData>
    <row r="1" spans="1:3" ht="21" x14ac:dyDescent="0.35">
      <c r="A1" s="478" t="s">
        <v>540</v>
      </c>
      <c r="B1" s="479"/>
      <c r="C1" s="480"/>
    </row>
    <row r="2" spans="1:3" ht="164.25" customHeight="1" thickBot="1" x14ac:dyDescent="0.3">
      <c r="A2" s="418"/>
      <c r="B2" s="419"/>
      <c r="C2" s="261" t="s">
        <v>541</v>
      </c>
    </row>
    <row r="3" spans="1:3" x14ac:dyDescent="0.25">
      <c r="A3" s="477" t="s">
        <v>23</v>
      </c>
      <c r="B3" s="53" t="s">
        <v>0</v>
      </c>
      <c r="C3" s="273">
        <v>0.14000000000000001</v>
      </c>
    </row>
    <row r="4" spans="1:3" x14ac:dyDescent="0.25">
      <c r="A4" s="329"/>
      <c r="B4" s="80"/>
      <c r="C4" s="94"/>
    </row>
    <row r="5" spans="1:3" x14ac:dyDescent="0.25">
      <c r="A5" s="329"/>
      <c r="B5" s="81" t="s">
        <v>3</v>
      </c>
      <c r="C5" s="271">
        <v>0.19</v>
      </c>
    </row>
    <row r="6" spans="1:3" x14ac:dyDescent="0.25">
      <c r="A6" s="329"/>
      <c r="B6" s="81" t="s">
        <v>4</v>
      </c>
      <c r="C6" s="271">
        <v>0.14000000000000001</v>
      </c>
    </row>
    <row r="7" spans="1:3" x14ac:dyDescent="0.25">
      <c r="A7" s="329"/>
      <c r="B7" s="81" t="s">
        <v>5</v>
      </c>
      <c r="C7" s="271">
        <v>0.11</v>
      </c>
    </row>
    <row r="8" spans="1:3" x14ac:dyDescent="0.25">
      <c r="A8" s="329"/>
      <c r="B8" s="81" t="s">
        <v>6</v>
      </c>
      <c r="C8" s="271">
        <v>0.2</v>
      </c>
    </row>
    <row r="9" spans="1:3" x14ac:dyDescent="0.25">
      <c r="A9" s="329"/>
      <c r="B9" s="81" t="s">
        <v>7</v>
      </c>
      <c r="C9" s="271">
        <v>0.17</v>
      </c>
    </row>
    <row r="10" spans="1:3" x14ac:dyDescent="0.25">
      <c r="A10" s="329"/>
      <c r="B10" s="81" t="s">
        <v>8</v>
      </c>
      <c r="C10" s="271">
        <v>0.1</v>
      </c>
    </row>
    <row r="11" spans="1:3" x14ac:dyDescent="0.25">
      <c r="A11" s="329"/>
      <c r="B11" s="81" t="s">
        <v>9</v>
      </c>
      <c r="C11" s="274" t="s">
        <v>542</v>
      </c>
    </row>
    <row r="12" spans="1:3" x14ac:dyDescent="0.25">
      <c r="A12" s="329"/>
      <c r="B12" s="81" t="s">
        <v>10</v>
      </c>
      <c r="C12" s="271">
        <v>0.13</v>
      </c>
    </row>
    <row r="13" spans="1:3" x14ac:dyDescent="0.25">
      <c r="A13" s="329"/>
      <c r="B13" s="81" t="s">
        <v>11</v>
      </c>
      <c r="C13" s="271">
        <v>0.15</v>
      </c>
    </row>
    <row r="14" spans="1:3" x14ac:dyDescent="0.25">
      <c r="A14" s="329"/>
      <c r="B14" s="81" t="s">
        <v>12</v>
      </c>
      <c r="C14" s="271">
        <v>0.13</v>
      </c>
    </row>
    <row r="15" spans="1:3" ht="15.75" thickBot="1" x14ac:dyDescent="0.3">
      <c r="A15" s="330"/>
      <c r="B15" s="82" t="s">
        <v>13</v>
      </c>
      <c r="C15" s="272">
        <v>0.15</v>
      </c>
    </row>
    <row r="16" spans="1:3" ht="310.5" customHeight="1" thickBot="1" x14ac:dyDescent="0.3">
      <c r="A16" s="380" t="s">
        <v>543</v>
      </c>
      <c r="B16" s="481"/>
      <c r="C16" s="482"/>
    </row>
  </sheetData>
  <mergeCells count="4">
    <mergeCell ref="A1:C1"/>
    <mergeCell ref="A2:B2"/>
    <mergeCell ref="A3:A15"/>
    <mergeCell ref="A16:C1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D8"/>
  <sheetViews>
    <sheetView workbookViewId="0">
      <selection activeCell="D12" sqref="D12:D13"/>
    </sheetView>
  </sheetViews>
  <sheetFormatPr defaultRowHeight="15" x14ac:dyDescent="0.25"/>
  <cols>
    <col min="1" max="1" width="28.140625" customWidth="1"/>
    <col min="2" max="2" width="28.140625" bestFit="1" customWidth="1"/>
    <col min="3" max="3" width="28.140625" customWidth="1"/>
    <col min="4" max="4" width="34" customWidth="1"/>
  </cols>
  <sheetData>
    <row r="1" spans="1:4" ht="19.5" thickBot="1" x14ac:dyDescent="0.35">
      <c r="A1" s="483" t="s">
        <v>557</v>
      </c>
      <c r="B1" s="484"/>
      <c r="C1" s="484"/>
      <c r="D1" s="485"/>
    </row>
    <row r="2" spans="1:4" ht="48.75" customHeight="1" x14ac:dyDescent="0.25">
      <c r="A2" s="279" t="s">
        <v>551</v>
      </c>
      <c r="B2" s="280" t="s">
        <v>547</v>
      </c>
      <c r="C2" s="280" t="s">
        <v>546</v>
      </c>
      <c r="D2" s="281" t="s">
        <v>545</v>
      </c>
    </row>
    <row r="3" spans="1:4" x14ac:dyDescent="0.25">
      <c r="A3" s="165" t="s">
        <v>385</v>
      </c>
      <c r="B3" s="109" t="s">
        <v>550</v>
      </c>
      <c r="C3" s="109">
        <v>2013</v>
      </c>
      <c r="D3" s="182">
        <v>6</v>
      </c>
    </row>
    <row r="4" spans="1:4" x14ac:dyDescent="0.25">
      <c r="A4" s="165" t="s">
        <v>385</v>
      </c>
      <c r="B4" s="109" t="s">
        <v>549</v>
      </c>
      <c r="C4" s="109">
        <v>2012</v>
      </c>
      <c r="D4" s="182">
        <v>12</v>
      </c>
    </row>
    <row r="5" spans="1:4" x14ac:dyDescent="0.25">
      <c r="A5" s="165" t="s">
        <v>554</v>
      </c>
      <c r="B5" s="109" t="s">
        <v>548</v>
      </c>
      <c r="C5" s="109">
        <v>2011</v>
      </c>
      <c r="D5" s="182">
        <v>11</v>
      </c>
    </row>
    <row r="6" spans="1:4" x14ac:dyDescent="0.25">
      <c r="A6" s="165" t="s">
        <v>552</v>
      </c>
      <c r="B6" s="109" t="s">
        <v>556</v>
      </c>
      <c r="C6" s="109">
        <v>2003</v>
      </c>
      <c r="D6" s="182">
        <v>11</v>
      </c>
    </row>
    <row r="7" spans="1:4" ht="15.75" thickBot="1" x14ac:dyDescent="0.3">
      <c r="A7" s="169" t="s">
        <v>553</v>
      </c>
      <c r="B7" s="112" t="s">
        <v>555</v>
      </c>
      <c r="C7" s="112">
        <v>2004</v>
      </c>
      <c r="D7" s="191">
        <v>5</v>
      </c>
    </row>
    <row r="8" spans="1:4" ht="15.75" thickBot="1" x14ac:dyDescent="0.3">
      <c r="A8" s="486" t="s">
        <v>567</v>
      </c>
      <c r="B8" s="487"/>
      <c r="C8" s="487"/>
      <c r="D8" s="488"/>
    </row>
  </sheetData>
  <mergeCells count="2">
    <mergeCell ref="A1:D1"/>
    <mergeCell ref="A8:D8"/>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7"/>
  <sheetViews>
    <sheetView workbookViewId="0">
      <selection activeCell="E8" sqref="E8"/>
    </sheetView>
  </sheetViews>
  <sheetFormatPr defaultRowHeight="15" x14ac:dyDescent="0.25"/>
  <cols>
    <col min="1" max="1" width="32.5703125" bestFit="1" customWidth="1"/>
    <col min="2" max="2" width="40.42578125" bestFit="1" customWidth="1"/>
    <col min="3" max="3" width="11.28515625" bestFit="1" customWidth="1"/>
  </cols>
  <sheetData>
    <row r="1" spans="1:3" ht="19.5" thickBot="1" x14ac:dyDescent="0.35">
      <c r="A1" s="483" t="s">
        <v>569</v>
      </c>
      <c r="B1" s="484"/>
      <c r="C1" s="485"/>
    </row>
    <row r="2" spans="1:3" x14ac:dyDescent="0.25">
      <c r="A2" s="276" t="s">
        <v>551</v>
      </c>
      <c r="B2" s="277" t="s">
        <v>544</v>
      </c>
      <c r="C2" s="278" t="s">
        <v>559</v>
      </c>
    </row>
    <row r="3" spans="1:3" ht="30" x14ac:dyDescent="0.25">
      <c r="A3" s="275" t="s">
        <v>561</v>
      </c>
      <c r="B3" s="181" t="s">
        <v>558</v>
      </c>
      <c r="C3" s="182" t="s">
        <v>560</v>
      </c>
    </row>
    <row r="4" spans="1:3" x14ac:dyDescent="0.25">
      <c r="A4" s="120" t="s">
        <v>383</v>
      </c>
      <c r="B4" s="181" t="s">
        <v>562</v>
      </c>
      <c r="C4" s="182" t="s">
        <v>560</v>
      </c>
    </row>
    <row r="5" spans="1:3" x14ac:dyDescent="0.25">
      <c r="A5" s="120" t="s">
        <v>564</v>
      </c>
      <c r="B5" s="181" t="s">
        <v>563</v>
      </c>
      <c r="C5" s="182" t="s">
        <v>560</v>
      </c>
    </row>
    <row r="6" spans="1:3" ht="15.75" thickBot="1" x14ac:dyDescent="0.3">
      <c r="A6" s="121" t="s">
        <v>565</v>
      </c>
      <c r="B6" s="181" t="s">
        <v>566</v>
      </c>
      <c r="C6" s="182" t="s">
        <v>560</v>
      </c>
    </row>
    <row r="7" spans="1:3" ht="15.75" thickBot="1" x14ac:dyDescent="0.3">
      <c r="A7" s="489" t="s">
        <v>568</v>
      </c>
      <c r="B7" s="490"/>
      <c r="C7" s="491"/>
    </row>
  </sheetData>
  <mergeCells count="2">
    <mergeCell ref="A7:C7"/>
    <mergeCell ref="A1:C1"/>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14"/>
  <sheetViews>
    <sheetView workbookViewId="0">
      <selection sqref="A1:C14"/>
    </sheetView>
  </sheetViews>
  <sheetFormatPr defaultRowHeight="15" x14ac:dyDescent="0.25"/>
  <cols>
    <col min="1" max="1" width="18.5703125" bestFit="1" customWidth="1"/>
    <col min="2" max="2" width="18.5703125" customWidth="1"/>
    <col min="3" max="3" width="28.28515625" customWidth="1"/>
  </cols>
  <sheetData>
    <row r="1" spans="1:3" ht="21" x14ac:dyDescent="0.35">
      <c r="A1" s="492" t="s">
        <v>570</v>
      </c>
      <c r="B1" s="492"/>
      <c r="C1" s="493"/>
    </row>
    <row r="2" spans="1:3" ht="44.25" customHeight="1" thickBot="1" x14ac:dyDescent="0.3">
      <c r="A2" s="282" t="s">
        <v>75</v>
      </c>
      <c r="B2" s="285" t="s">
        <v>571</v>
      </c>
      <c r="C2" s="288" t="s">
        <v>574</v>
      </c>
    </row>
    <row r="3" spans="1:3" x14ac:dyDescent="0.25">
      <c r="A3" s="81" t="s">
        <v>3</v>
      </c>
      <c r="B3" s="286" t="s">
        <v>535</v>
      </c>
      <c r="C3" s="283" t="s">
        <v>573</v>
      </c>
    </row>
    <row r="4" spans="1:3" x14ac:dyDescent="0.25">
      <c r="A4" s="81" t="s">
        <v>4</v>
      </c>
      <c r="B4" s="286" t="s">
        <v>535</v>
      </c>
      <c r="C4" s="283" t="s">
        <v>575</v>
      </c>
    </row>
    <row r="5" spans="1:3" x14ac:dyDescent="0.25">
      <c r="A5" s="81" t="s">
        <v>5</v>
      </c>
      <c r="B5" s="286" t="s">
        <v>535</v>
      </c>
      <c r="C5" s="283" t="s">
        <v>576</v>
      </c>
    </row>
    <row r="6" spans="1:3" x14ac:dyDescent="0.25">
      <c r="A6" s="81" t="s">
        <v>6</v>
      </c>
      <c r="B6" s="286" t="s">
        <v>535</v>
      </c>
      <c r="C6" s="283" t="s">
        <v>573</v>
      </c>
    </row>
    <row r="7" spans="1:3" x14ac:dyDescent="0.25">
      <c r="A7" s="81" t="s">
        <v>7</v>
      </c>
      <c r="B7" s="286" t="s">
        <v>535</v>
      </c>
      <c r="C7" s="283" t="s">
        <v>579</v>
      </c>
    </row>
    <row r="8" spans="1:3" x14ac:dyDescent="0.25">
      <c r="A8" s="81" t="s">
        <v>8</v>
      </c>
      <c r="B8" s="286" t="s">
        <v>536</v>
      </c>
      <c r="C8" s="283" t="s">
        <v>542</v>
      </c>
    </row>
    <row r="9" spans="1:3" x14ac:dyDescent="0.25">
      <c r="A9" s="81" t="s">
        <v>9</v>
      </c>
      <c r="B9" s="286" t="s">
        <v>536</v>
      </c>
      <c r="C9" s="283" t="s">
        <v>542</v>
      </c>
    </row>
    <row r="10" spans="1:3" x14ac:dyDescent="0.25">
      <c r="A10" s="81" t="s">
        <v>10</v>
      </c>
      <c r="B10" s="286" t="s">
        <v>536</v>
      </c>
      <c r="C10" s="283" t="s">
        <v>542</v>
      </c>
    </row>
    <row r="11" spans="1:3" x14ac:dyDescent="0.25">
      <c r="A11" s="81" t="s">
        <v>11</v>
      </c>
      <c r="B11" s="286" t="s">
        <v>535</v>
      </c>
      <c r="C11" s="283" t="s">
        <v>578</v>
      </c>
    </row>
    <row r="12" spans="1:3" x14ac:dyDescent="0.25">
      <c r="A12" s="81" t="s">
        <v>12</v>
      </c>
      <c r="B12" s="286" t="s">
        <v>535</v>
      </c>
      <c r="C12" s="283" t="s">
        <v>577</v>
      </c>
    </row>
    <row r="13" spans="1:3" ht="15.75" thickBot="1" x14ac:dyDescent="0.3">
      <c r="A13" s="82" t="s">
        <v>13</v>
      </c>
      <c r="B13" s="287" t="s">
        <v>535</v>
      </c>
      <c r="C13" s="284" t="s">
        <v>577</v>
      </c>
    </row>
    <row r="14" spans="1:3" ht="156" customHeight="1" thickBot="1" x14ac:dyDescent="0.3">
      <c r="A14" s="380" t="s">
        <v>572</v>
      </c>
      <c r="B14" s="481"/>
      <c r="C14" s="482"/>
    </row>
  </sheetData>
  <mergeCells count="2">
    <mergeCell ref="A1:C1"/>
    <mergeCell ref="A14:C14"/>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14"/>
  <sheetViews>
    <sheetView workbookViewId="0">
      <selection sqref="A1:C14"/>
    </sheetView>
  </sheetViews>
  <sheetFormatPr defaultRowHeight="15" x14ac:dyDescent="0.25"/>
  <cols>
    <col min="1" max="1" width="18.5703125" bestFit="1" customWidth="1"/>
    <col min="2" max="2" width="18.5703125" customWidth="1"/>
    <col min="3" max="3" width="19" customWidth="1"/>
  </cols>
  <sheetData>
    <row r="1" spans="1:3" ht="72.75" customHeight="1" x14ac:dyDescent="0.25">
      <c r="A1" s="494" t="s">
        <v>581</v>
      </c>
      <c r="B1" s="494"/>
      <c r="C1" s="495"/>
    </row>
    <row r="2" spans="1:3" ht="30.75" thickBot="1" x14ac:dyDescent="0.3">
      <c r="A2" s="288" t="s">
        <v>75</v>
      </c>
      <c r="B2" s="289" t="s">
        <v>580</v>
      </c>
      <c r="C2" s="289" t="s">
        <v>583</v>
      </c>
    </row>
    <row r="3" spans="1:3" x14ac:dyDescent="0.25">
      <c r="A3" s="81" t="s">
        <v>3</v>
      </c>
      <c r="B3" s="283" t="s">
        <v>536</v>
      </c>
      <c r="C3" s="283"/>
    </row>
    <row r="4" spans="1:3" x14ac:dyDescent="0.25">
      <c r="A4" s="81" t="s">
        <v>4</v>
      </c>
      <c r="B4" s="283" t="s">
        <v>535</v>
      </c>
      <c r="C4" s="283" t="s">
        <v>584</v>
      </c>
    </row>
    <row r="5" spans="1:3" x14ac:dyDescent="0.25">
      <c r="A5" s="81" t="s">
        <v>5</v>
      </c>
      <c r="B5" s="283" t="s">
        <v>536</v>
      </c>
      <c r="C5" s="283"/>
    </row>
    <row r="6" spans="1:3" x14ac:dyDescent="0.25">
      <c r="A6" s="81" t="s">
        <v>6</v>
      </c>
      <c r="B6" s="283" t="s">
        <v>536</v>
      </c>
      <c r="C6" s="283"/>
    </row>
    <row r="7" spans="1:3" x14ac:dyDescent="0.25">
      <c r="A7" s="81" t="s">
        <v>7</v>
      </c>
      <c r="B7" s="283" t="s">
        <v>536</v>
      </c>
      <c r="C7" s="283"/>
    </row>
    <row r="8" spans="1:3" x14ac:dyDescent="0.25">
      <c r="A8" s="81" t="s">
        <v>8</v>
      </c>
      <c r="B8" s="283" t="s">
        <v>536</v>
      </c>
      <c r="C8" s="283"/>
    </row>
    <row r="9" spans="1:3" x14ac:dyDescent="0.25">
      <c r="A9" s="81" t="s">
        <v>9</v>
      </c>
      <c r="B9" s="283" t="s">
        <v>536</v>
      </c>
      <c r="C9" s="283"/>
    </row>
    <row r="10" spans="1:3" x14ac:dyDescent="0.25">
      <c r="A10" s="81" t="s">
        <v>10</v>
      </c>
      <c r="B10" s="283" t="s">
        <v>536</v>
      </c>
      <c r="C10" s="283"/>
    </row>
    <row r="11" spans="1:3" x14ac:dyDescent="0.25">
      <c r="A11" s="81" t="s">
        <v>11</v>
      </c>
      <c r="B11" s="283" t="s">
        <v>536</v>
      </c>
      <c r="C11" s="283"/>
    </row>
    <row r="12" spans="1:3" x14ac:dyDescent="0.25">
      <c r="A12" s="81" t="s">
        <v>12</v>
      </c>
      <c r="B12" s="283" t="s">
        <v>536</v>
      </c>
      <c r="C12" s="283"/>
    </row>
    <row r="13" spans="1:3" ht="15.75" thickBot="1" x14ac:dyDescent="0.3">
      <c r="A13" s="82" t="s">
        <v>13</v>
      </c>
      <c r="B13" s="284" t="s">
        <v>536</v>
      </c>
      <c r="C13" s="284"/>
    </row>
    <row r="14" spans="1:3" ht="34.5" customHeight="1" thickBot="1" x14ac:dyDescent="0.3">
      <c r="A14" s="380" t="s">
        <v>582</v>
      </c>
      <c r="B14" s="381"/>
      <c r="C14" s="482"/>
    </row>
  </sheetData>
  <mergeCells count="2">
    <mergeCell ref="A1:C1"/>
    <mergeCell ref="A14:C14"/>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F18"/>
  <sheetViews>
    <sheetView workbookViewId="0">
      <selection activeCell="A18" sqref="A18:F18"/>
    </sheetView>
  </sheetViews>
  <sheetFormatPr defaultRowHeight="15" x14ac:dyDescent="0.25"/>
  <cols>
    <col min="1" max="1" width="4.140625" customWidth="1"/>
    <col min="2" max="2" width="19.7109375" customWidth="1"/>
    <col min="3" max="4" width="17.85546875" bestFit="1" customWidth="1"/>
    <col min="5" max="5" width="17.28515625" customWidth="1"/>
    <col min="6" max="6" width="18" bestFit="1" customWidth="1"/>
  </cols>
  <sheetData>
    <row r="1" spans="1:6" ht="21" customHeight="1" thickBot="1" x14ac:dyDescent="0.3">
      <c r="A1" s="499" t="s">
        <v>587</v>
      </c>
      <c r="B1" s="500"/>
      <c r="C1" s="500"/>
      <c r="D1" s="500"/>
      <c r="E1" s="500"/>
      <c r="F1" s="501"/>
    </row>
    <row r="2" spans="1:6" ht="30.75" thickBot="1" x14ac:dyDescent="0.3">
      <c r="A2" s="502"/>
      <c r="B2" s="503"/>
      <c r="C2" s="288" t="s">
        <v>588</v>
      </c>
      <c r="D2" s="288" t="s">
        <v>589</v>
      </c>
      <c r="E2" s="309" t="s">
        <v>585</v>
      </c>
      <c r="F2" s="310" t="s">
        <v>586</v>
      </c>
    </row>
    <row r="3" spans="1:6" x14ac:dyDescent="0.25">
      <c r="A3" s="496" t="s">
        <v>23</v>
      </c>
      <c r="B3" s="308" t="s">
        <v>0</v>
      </c>
      <c r="C3" s="290">
        <v>29524</v>
      </c>
      <c r="D3" s="290">
        <v>28008</v>
      </c>
      <c r="E3" s="292">
        <v>2803062000</v>
      </c>
      <c r="F3" s="292">
        <v>4230083000</v>
      </c>
    </row>
    <row r="4" spans="1:6" x14ac:dyDescent="0.25">
      <c r="A4" s="497"/>
      <c r="B4" s="80"/>
      <c r="C4" s="291"/>
      <c r="D4" s="291"/>
      <c r="E4" s="293"/>
      <c r="F4" s="293"/>
    </row>
    <row r="5" spans="1:6" x14ac:dyDescent="0.25">
      <c r="A5" s="497"/>
      <c r="B5" s="81" t="s">
        <v>3</v>
      </c>
      <c r="C5" s="290">
        <v>655</v>
      </c>
      <c r="D5" s="290">
        <v>546</v>
      </c>
      <c r="E5" s="292">
        <v>71647000</v>
      </c>
      <c r="F5" s="292">
        <v>113846000</v>
      </c>
    </row>
    <row r="6" spans="1:6" x14ac:dyDescent="0.25">
      <c r="A6" s="497"/>
      <c r="B6" s="81" t="s">
        <v>4</v>
      </c>
      <c r="C6" s="290">
        <v>1112</v>
      </c>
      <c r="D6" s="290">
        <v>1105</v>
      </c>
      <c r="E6" s="292">
        <v>83565000</v>
      </c>
      <c r="F6" s="292">
        <v>111128000</v>
      </c>
    </row>
    <row r="7" spans="1:6" x14ac:dyDescent="0.25">
      <c r="A7" s="497"/>
      <c r="B7" s="81" t="s">
        <v>5</v>
      </c>
      <c r="C7" s="290">
        <v>849</v>
      </c>
      <c r="D7" s="290">
        <v>774</v>
      </c>
      <c r="E7" s="292">
        <v>83565000</v>
      </c>
      <c r="F7" s="292">
        <v>186088000</v>
      </c>
    </row>
    <row r="8" spans="1:6" x14ac:dyDescent="0.25">
      <c r="A8" s="497"/>
      <c r="B8" s="81" t="s">
        <v>6</v>
      </c>
      <c r="C8" s="290">
        <v>625</v>
      </c>
      <c r="D8" s="290">
        <v>602</v>
      </c>
      <c r="E8" s="292">
        <v>55416000</v>
      </c>
      <c r="F8" s="292">
        <v>105579000</v>
      </c>
    </row>
    <row r="9" spans="1:6" x14ac:dyDescent="0.25">
      <c r="A9" s="497"/>
      <c r="B9" s="81" t="s">
        <v>7</v>
      </c>
      <c r="C9" s="290">
        <v>854</v>
      </c>
      <c r="D9" s="290">
        <v>802</v>
      </c>
      <c r="E9" s="292">
        <v>86633000</v>
      </c>
      <c r="F9" s="292">
        <v>163970000</v>
      </c>
    </row>
    <row r="10" spans="1:6" x14ac:dyDescent="0.25">
      <c r="A10" s="497"/>
      <c r="B10" s="81" t="s">
        <v>8</v>
      </c>
      <c r="C10" s="290">
        <v>306</v>
      </c>
      <c r="D10" s="290">
        <v>324</v>
      </c>
      <c r="E10" s="292">
        <v>54412000</v>
      </c>
      <c r="F10" s="292">
        <v>92555000</v>
      </c>
    </row>
    <row r="11" spans="1:6" x14ac:dyDescent="0.25">
      <c r="A11" s="497"/>
      <c r="B11" s="81" t="s">
        <v>9</v>
      </c>
      <c r="C11" s="290">
        <v>299</v>
      </c>
      <c r="D11" s="290">
        <v>304</v>
      </c>
      <c r="E11" s="292">
        <v>49627000</v>
      </c>
      <c r="F11" s="292">
        <v>84664000</v>
      </c>
    </row>
    <row r="12" spans="1:6" x14ac:dyDescent="0.25">
      <c r="A12" s="497"/>
      <c r="B12" s="81" t="s">
        <v>10</v>
      </c>
      <c r="C12" s="290">
        <v>556</v>
      </c>
      <c r="D12" s="290">
        <v>507</v>
      </c>
      <c r="E12" s="292">
        <v>60936000</v>
      </c>
      <c r="F12" s="292">
        <v>95800000</v>
      </c>
    </row>
    <row r="13" spans="1:6" x14ac:dyDescent="0.25">
      <c r="A13" s="497"/>
      <c r="B13" s="81" t="s">
        <v>11</v>
      </c>
      <c r="C13" s="290">
        <v>545</v>
      </c>
      <c r="D13" s="290">
        <v>505</v>
      </c>
      <c r="E13" s="292">
        <v>75108000</v>
      </c>
      <c r="F13" s="292">
        <v>113756000</v>
      </c>
    </row>
    <row r="14" spans="1:6" x14ac:dyDescent="0.25">
      <c r="A14" s="497"/>
      <c r="B14" s="81" t="s">
        <v>12</v>
      </c>
      <c r="C14" s="290">
        <v>770</v>
      </c>
      <c r="D14" s="290">
        <v>742</v>
      </c>
      <c r="E14" s="292">
        <v>97705000</v>
      </c>
      <c r="F14" s="292">
        <v>140098000</v>
      </c>
    </row>
    <row r="15" spans="1:6" x14ac:dyDescent="0.25">
      <c r="A15" s="497"/>
      <c r="B15" s="81" t="s">
        <v>13</v>
      </c>
      <c r="C15" s="290">
        <v>428</v>
      </c>
      <c r="D15" s="290">
        <v>423</v>
      </c>
      <c r="E15" s="292">
        <v>47727000</v>
      </c>
      <c r="F15" s="292">
        <v>102681000</v>
      </c>
    </row>
    <row r="16" spans="1:6" x14ac:dyDescent="0.25">
      <c r="A16" s="497"/>
      <c r="B16" s="80"/>
      <c r="C16" s="291"/>
      <c r="D16" s="291"/>
      <c r="E16" s="293"/>
      <c r="F16" s="293"/>
    </row>
    <row r="17" spans="1:6" ht="15.75" thickBot="1" x14ac:dyDescent="0.3">
      <c r="A17" s="498"/>
      <c r="B17" s="305" t="s">
        <v>591</v>
      </c>
      <c r="C17" s="306">
        <f>SUM(C5:C15)</f>
        <v>6999</v>
      </c>
      <c r="D17" s="306">
        <f>SUM(D5:D15)</f>
        <v>6634</v>
      </c>
      <c r="E17" s="307">
        <f>SUM(E5:E15)</f>
        <v>766341000</v>
      </c>
      <c r="F17" s="307">
        <f>SUM(F5:F15)</f>
        <v>1310165000</v>
      </c>
    </row>
    <row r="18" spans="1:6" ht="15.75" customHeight="1" thickBot="1" x14ac:dyDescent="0.3">
      <c r="A18" s="380" t="s">
        <v>590</v>
      </c>
      <c r="B18" s="381"/>
      <c r="C18" s="381"/>
      <c r="D18" s="381"/>
      <c r="E18" s="381"/>
      <c r="F18" s="382"/>
    </row>
  </sheetData>
  <mergeCells count="4">
    <mergeCell ref="A3:A17"/>
    <mergeCell ref="A1:F1"/>
    <mergeCell ref="A2:B2"/>
    <mergeCell ref="A18:F1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H19"/>
  <sheetViews>
    <sheetView workbookViewId="0">
      <selection sqref="A1:H1"/>
    </sheetView>
  </sheetViews>
  <sheetFormatPr defaultRowHeight="15" x14ac:dyDescent="0.25"/>
  <cols>
    <col min="1" max="1" width="4.5703125" customWidth="1"/>
    <col min="2" max="2" width="18.5703125" bestFit="1" customWidth="1"/>
    <col min="3" max="3" width="10.85546875" customWidth="1"/>
    <col min="4" max="4" width="11.140625" customWidth="1"/>
    <col min="5" max="5" width="9.85546875" customWidth="1"/>
    <col min="6" max="6" width="9.42578125" customWidth="1"/>
    <col min="7" max="7" width="10.140625" bestFit="1" customWidth="1"/>
    <col min="8" max="8" width="11.140625" bestFit="1" customWidth="1"/>
  </cols>
  <sheetData>
    <row r="1" spans="1:8" ht="21.75" customHeight="1" thickBot="1" x14ac:dyDescent="0.3">
      <c r="A1" s="499" t="s">
        <v>598</v>
      </c>
      <c r="B1" s="500"/>
      <c r="C1" s="500"/>
      <c r="D1" s="500"/>
      <c r="E1" s="500"/>
      <c r="F1" s="500"/>
      <c r="G1" s="500"/>
      <c r="H1" s="501"/>
    </row>
    <row r="2" spans="1:8" ht="56.25" customHeight="1" thickBot="1" x14ac:dyDescent="0.3">
      <c r="A2" s="504"/>
      <c r="B2" s="505"/>
      <c r="C2" s="506" t="s">
        <v>594</v>
      </c>
      <c r="D2" s="508"/>
      <c r="E2" s="506" t="s">
        <v>593</v>
      </c>
      <c r="F2" s="507"/>
      <c r="G2" s="506" t="s">
        <v>595</v>
      </c>
      <c r="H2" s="507"/>
    </row>
    <row r="3" spans="1:8" ht="15.75" thickBot="1" x14ac:dyDescent="0.3">
      <c r="A3" s="502"/>
      <c r="B3" s="503"/>
      <c r="C3" s="295">
        <v>2007</v>
      </c>
      <c r="D3" s="295">
        <v>2012</v>
      </c>
      <c r="E3" s="294">
        <v>2007</v>
      </c>
      <c r="F3" s="294">
        <v>2012</v>
      </c>
      <c r="G3" s="294">
        <v>2007</v>
      </c>
      <c r="H3" s="294">
        <v>2012</v>
      </c>
    </row>
    <row r="4" spans="1:8" x14ac:dyDescent="0.25">
      <c r="A4" s="477" t="s">
        <v>23</v>
      </c>
      <c r="B4" s="81" t="s">
        <v>0</v>
      </c>
      <c r="C4" s="301">
        <v>106</v>
      </c>
      <c r="D4" s="301">
        <v>33</v>
      </c>
      <c r="E4" s="299">
        <v>229</v>
      </c>
      <c r="F4" s="299">
        <v>146</v>
      </c>
      <c r="G4" s="296">
        <v>8776000</v>
      </c>
      <c r="H4" s="296">
        <v>16475000</v>
      </c>
    </row>
    <row r="5" spans="1:8" x14ac:dyDescent="0.25">
      <c r="A5" s="329"/>
      <c r="B5" s="80"/>
      <c r="C5" s="302"/>
      <c r="D5" s="302"/>
      <c r="E5" s="300"/>
      <c r="F5" s="300"/>
      <c r="G5" s="297"/>
      <c r="H5" s="297"/>
    </row>
    <row r="6" spans="1:8" x14ac:dyDescent="0.25">
      <c r="A6" s="329"/>
      <c r="B6" s="81" t="s">
        <v>3</v>
      </c>
      <c r="C6" s="301">
        <v>6</v>
      </c>
      <c r="D6" s="301">
        <v>1</v>
      </c>
      <c r="E6" s="299">
        <v>12</v>
      </c>
      <c r="F6" s="299">
        <v>14</v>
      </c>
      <c r="G6" s="296">
        <v>1078000</v>
      </c>
      <c r="H6" s="296">
        <v>3253000</v>
      </c>
    </row>
    <row r="7" spans="1:8" x14ac:dyDescent="0.25">
      <c r="A7" s="329"/>
      <c r="B7" s="81" t="s">
        <v>4</v>
      </c>
      <c r="C7" s="301">
        <v>7</v>
      </c>
      <c r="D7" s="301">
        <v>0</v>
      </c>
      <c r="E7" s="299">
        <v>8</v>
      </c>
      <c r="F7" s="299">
        <v>6</v>
      </c>
      <c r="G7" s="296">
        <v>63000</v>
      </c>
      <c r="H7" s="296">
        <v>910000</v>
      </c>
    </row>
    <row r="8" spans="1:8" x14ac:dyDescent="0.25">
      <c r="A8" s="329"/>
      <c r="B8" s="81" t="s">
        <v>5</v>
      </c>
      <c r="C8" s="301">
        <v>1</v>
      </c>
      <c r="D8" s="301">
        <v>2</v>
      </c>
      <c r="E8" s="299">
        <v>7</v>
      </c>
      <c r="F8" s="299">
        <v>7</v>
      </c>
      <c r="G8" s="296">
        <v>912000</v>
      </c>
      <c r="H8" s="296">
        <v>1133000</v>
      </c>
    </row>
    <row r="9" spans="1:8" x14ac:dyDescent="0.25">
      <c r="A9" s="329"/>
      <c r="B9" s="81" t="s">
        <v>6</v>
      </c>
      <c r="C9" s="301">
        <v>2</v>
      </c>
      <c r="D9" s="301">
        <v>1</v>
      </c>
      <c r="E9" s="299">
        <v>3</v>
      </c>
      <c r="F9" s="299">
        <v>3</v>
      </c>
      <c r="G9" s="296" t="s">
        <v>542</v>
      </c>
      <c r="H9" s="296" t="s">
        <v>542</v>
      </c>
    </row>
    <row r="10" spans="1:8" x14ac:dyDescent="0.25">
      <c r="A10" s="329"/>
      <c r="B10" s="81" t="s">
        <v>7</v>
      </c>
      <c r="C10" s="301">
        <v>0</v>
      </c>
      <c r="D10" s="301">
        <v>2</v>
      </c>
      <c r="E10" s="299">
        <v>3</v>
      </c>
      <c r="F10" s="299">
        <v>2</v>
      </c>
      <c r="G10" s="296" t="s">
        <v>542</v>
      </c>
      <c r="H10" s="296" t="s">
        <v>542</v>
      </c>
    </row>
    <row r="11" spans="1:8" x14ac:dyDescent="0.25">
      <c r="A11" s="329"/>
      <c r="B11" s="81" t="s">
        <v>8</v>
      </c>
      <c r="C11" s="301">
        <v>2</v>
      </c>
      <c r="D11" s="301">
        <v>0</v>
      </c>
      <c r="E11" s="299">
        <v>2</v>
      </c>
      <c r="F11" s="299">
        <v>5</v>
      </c>
      <c r="G11" s="296" t="s">
        <v>542</v>
      </c>
      <c r="H11" s="296">
        <v>203000</v>
      </c>
    </row>
    <row r="12" spans="1:8" x14ac:dyDescent="0.25">
      <c r="A12" s="329"/>
      <c r="B12" s="81" t="s">
        <v>9</v>
      </c>
      <c r="C12" s="301">
        <v>0</v>
      </c>
      <c r="D12" s="301">
        <v>0</v>
      </c>
      <c r="E12" s="299">
        <v>1</v>
      </c>
      <c r="F12" s="299">
        <v>3</v>
      </c>
      <c r="G12" s="296" t="s">
        <v>542</v>
      </c>
      <c r="H12" s="296">
        <v>236000</v>
      </c>
    </row>
    <row r="13" spans="1:8" x14ac:dyDescent="0.25">
      <c r="A13" s="329"/>
      <c r="B13" s="81" t="s">
        <v>10</v>
      </c>
      <c r="C13" s="301">
        <v>0</v>
      </c>
      <c r="D13" s="301">
        <v>1</v>
      </c>
      <c r="E13" s="299">
        <v>3</v>
      </c>
      <c r="F13" s="299">
        <v>7</v>
      </c>
      <c r="G13" s="296">
        <v>319000</v>
      </c>
      <c r="H13" s="296">
        <v>1431000</v>
      </c>
    </row>
    <row r="14" spans="1:8" x14ac:dyDescent="0.25">
      <c r="A14" s="329"/>
      <c r="B14" s="81" t="s">
        <v>11</v>
      </c>
      <c r="C14" s="301">
        <v>3</v>
      </c>
      <c r="D14" s="301">
        <v>2</v>
      </c>
      <c r="E14" s="299">
        <v>3</v>
      </c>
      <c r="F14" s="299">
        <v>3</v>
      </c>
      <c r="G14" s="296" t="s">
        <v>542</v>
      </c>
      <c r="H14" s="296">
        <v>236000</v>
      </c>
    </row>
    <row r="15" spans="1:8" x14ac:dyDescent="0.25">
      <c r="A15" s="329"/>
      <c r="B15" s="81" t="s">
        <v>12</v>
      </c>
      <c r="C15" s="301">
        <v>4</v>
      </c>
      <c r="D15" s="301">
        <v>3</v>
      </c>
      <c r="E15" s="299">
        <v>12</v>
      </c>
      <c r="F15" s="299">
        <v>8</v>
      </c>
      <c r="G15" s="296">
        <v>171000</v>
      </c>
      <c r="H15" s="296">
        <v>361000</v>
      </c>
    </row>
    <row r="16" spans="1:8" x14ac:dyDescent="0.25">
      <c r="A16" s="329"/>
      <c r="B16" s="81" t="s">
        <v>13</v>
      </c>
      <c r="C16" s="301">
        <v>2</v>
      </c>
      <c r="D16" s="301">
        <v>0</v>
      </c>
      <c r="E16" s="299">
        <v>3</v>
      </c>
      <c r="F16" s="299">
        <v>2</v>
      </c>
      <c r="G16" s="296">
        <v>167000</v>
      </c>
      <c r="H16" s="296" t="s">
        <v>542</v>
      </c>
    </row>
    <row r="17" spans="1:8" x14ac:dyDescent="0.25">
      <c r="A17" s="329"/>
      <c r="B17" s="80"/>
      <c r="C17" s="302"/>
      <c r="D17" s="302"/>
      <c r="E17" s="300"/>
      <c r="F17" s="300"/>
      <c r="G17" s="297"/>
      <c r="H17" s="297"/>
    </row>
    <row r="18" spans="1:8" ht="15.75" thickBot="1" x14ac:dyDescent="0.3">
      <c r="A18" s="330"/>
      <c r="B18" s="82" t="s">
        <v>591</v>
      </c>
      <c r="C18" s="303">
        <f t="shared" ref="C18:H18" si="0">SUM(C6:C16)</f>
        <v>27</v>
      </c>
      <c r="D18" s="303">
        <f t="shared" si="0"/>
        <v>12</v>
      </c>
      <c r="E18" s="304">
        <f t="shared" si="0"/>
        <v>57</v>
      </c>
      <c r="F18" s="304">
        <f t="shared" si="0"/>
        <v>60</v>
      </c>
      <c r="G18" s="298">
        <f t="shared" si="0"/>
        <v>2710000</v>
      </c>
      <c r="H18" s="298">
        <f t="shared" si="0"/>
        <v>7763000</v>
      </c>
    </row>
    <row r="19" spans="1:8" ht="15.75" customHeight="1" thickBot="1" x14ac:dyDescent="0.3">
      <c r="A19" s="380" t="s">
        <v>592</v>
      </c>
      <c r="B19" s="381"/>
      <c r="C19" s="381"/>
      <c r="D19" s="381"/>
      <c r="E19" s="381"/>
      <c r="F19" s="381"/>
      <c r="G19" s="381"/>
      <c r="H19" s="382"/>
    </row>
  </sheetData>
  <mergeCells count="7">
    <mergeCell ref="A1:H1"/>
    <mergeCell ref="A4:A18"/>
    <mergeCell ref="A2:B3"/>
    <mergeCell ref="A19:H19"/>
    <mergeCell ref="E2:F2"/>
    <mergeCell ref="C2:D2"/>
    <mergeCell ref="G2:H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C18"/>
  <sheetViews>
    <sheetView workbookViewId="0">
      <selection activeCell="J18" sqref="J18"/>
    </sheetView>
  </sheetViews>
  <sheetFormatPr defaultRowHeight="15" x14ac:dyDescent="0.25"/>
  <cols>
    <col min="1" max="1" width="4.140625" customWidth="1"/>
    <col min="2" max="2" width="21.42578125" customWidth="1"/>
    <col min="3" max="3" width="21.5703125" customWidth="1"/>
  </cols>
  <sheetData>
    <row r="1" spans="1:3" ht="21" customHeight="1" thickBot="1" x14ac:dyDescent="0.3">
      <c r="A1" s="499" t="s">
        <v>597</v>
      </c>
      <c r="B1" s="500"/>
      <c r="C1" s="500"/>
    </row>
    <row r="2" spans="1:3" ht="60.75" thickBot="1" x14ac:dyDescent="0.3">
      <c r="A2" s="502"/>
      <c r="B2" s="503"/>
      <c r="C2" s="288" t="s">
        <v>596</v>
      </c>
    </row>
    <row r="3" spans="1:3" x14ac:dyDescent="0.25">
      <c r="A3" s="496" t="s">
        <v>23</v>
      </c>
      <c r="B3" s="308" t="s">
        <v>0</v>
      </c>
      <c r="C3" s="290">
        <v>1068</v>
      </c>
    </row>
    <row r="4" spans="1:3" x14ac:dyDescent="0.25">
      <c r="A4" s="497"/>
      <c r="B4" s="80"/>
      <c r="C4" s="291"/>
    </row>
    <row r="5" spans="1:3" x14ac:dyDescent="0.25">
      <c r="A5" s="497"/>
      <c r="B5" s="81" t="s">
        <v>3</v>
      </c>
      <c r="C5" s="290">
        <v>20</v>
      </c>
    </row>
    <row r="6" spans="1:3" x14ac:dyDescent="0.25">
      <c r="A6" s="497"/>
      <c r="B6" s="81" t="s">
        <v>4</v>
      </c>
      <c r="C6" s="290">
        <v>42</v>
      </c>
    </row>
    <row r="7" spans="1:3" x14ac:dyDescent="0.25">
      <c r="A7" s="497"/>
      <c r="B7" s="81" t="s">
        <v>5</v>
      </c>
      <c r="C7" s="290">
        <v>12</v>
      </c>
    </row>
    <row r="8" spans="1:3" x14ac:dyDescent="0.25">
      <c r="A8" s="497"/>
      <c r="B8" s="81" t="s">
        <v>6</v>
      </c>
      <c r="C8" s="290">
        <v>20</v>
      </c>
    </row>
    <row r="9" spans="1:3" x14ac:dyDescent="0.25">
      <c r="A9" s="497"/>
      <c r="B9" s="81" t="s">
        <v>7</v>
      </c>
      <c r="C9" s="290">
        <v>19</v>
      </c>
    </row>
    <row r="10" spans="1:3" x14ac:dyDescent="0.25">
      <c r="A10" s="497"/>
      <c r="B10" s="81" t="s">
        <v>8</v>
      </c>
      <c r="C10" s="290">
        <v>15</v>
      </c>
    </row>
    <row r="11" spans="1:3" x14ac:dyDescent="0.25">
      <c r="A11" s="497"/>
      <c r="B11" s="81" t="s">
        <v>9</v>
      </c>
      <c r="C11" s="290">
        <v>9</v>
      </c>
    </row>
    <row r="12" spans="1:3" x14ac:dyDescent="0.25">
      <c r="A12" s="497"/>
      <c r="B12" s="81" t="s">
        <v>10</v>
      </c>
      <c r="C12" s="290">
        <v>19</v>
      </c>
    </row>
    <row r="13" spans="1:3" x14ac:dyDescent="0.25">
      <c r="A13" s="497"/>
      <c r="B13" s="81" t="s">
        <v>11</v>
      </c>
      <c r="C13" s="290">
        <v>21</v>
      </c>
    </row>
    <row r="14" spans="1:3" x14ac:dyDescent="0.25">
      <c r="A14" s="497"/>
      <c r="B14" s="81" t="s">
        <v>12</v>
      </c>
      <c r="C14" s="290">
        <v>38</v>
      </c>
    </row>
    <row r="15" spans="1:3" x14ac:dyDescent="0.25">
      <c r="A15" s="497"/>
      <c r="B15" s="81" t="s">
        <v>13</v>
      </c>
      <c r="C15" s="290">
        <v>7</v>
      </c>
    </row>
    <row r="16" spans="1:3" x14ac:dyDescent="0.25">
      <c r="A16" s="497"/>
      <c r="B16" s="80"/>
      <c r="C16" s="291"/>
    </row>
    <row r="17" spans="1:3" ht="15.75" thickBot="1" x14ac:dyDescent="0.3">
      <c r="A17" s="498"/>
      <c r="B17" s="305" t="s">
        <v>591</v>
      </c>
      <c r="C17" s="306">
        <f>SUM(C5:C15)</f>
        <v>222</v>
      </c>
    </row>
    <row r="18" spans="1:3" ht="15.75" customHeight="1" thickBot="1" x14ac:dyDescent="0.3">
      <c r="A18" s="509" t="s">
        <v>590</v>
      </c>
      <c r="B18" s="510"/>
      <c r="C18" s="511"/>
    </row>
  </sheetData>
  <mergeCells count="4">
    <mergeCell ref="A1:C1"/>
    <mergeCell ref="A2:B2"/>
    <mergeCell ref="A3:A17"/>
    <mergeCell ref="A18:C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F22"/>
  <sheetViews>
    <sheetView workbookViewId="0">
      <selection activeCell="B8" sqref="B8"/>
    </sheetView>
  </sheetViews>
  <sheetFormatPr defaultRowHeight="15" x14ac:dyDescent="0.25"/>
  <cols>
    <col min="1" max="1" width="28.85546875" customWidth="1"/>
    <col min="2" max="4" width="14.85546875" bestFit="1" customWidth="1"/>
    <col min="5" max="5" width="15.85546875" customWidth="1"/>
    <col min="6" max="6" width="17.42578125" customWidth="1"/>
  </cols>
  <sheetData>
    <row r="1" spans="1:6" ht="15.75" x14ac:dyDescent="0.25">
      <c r="A1" s="355" t="s">
        <v>406</v>
      </c>
      <c r="B1" s="356"/>
      <c r="C1" s="356"/>
      <c r="D1" s="356"/>
      <c r="E1" s="356"/>
      <c r="F1" s="357"/>
    </row>
    <row r="2" spans="1:6" ht="31.5" customHeight="1" x14ac:dyDescent="0.25">
      <c r="A2" s="358" t="s">
        <v>407</v>
      </c>
      <c r="B2" s="352" t="s">
        <v>403</v>
      </c>
      <c r="C2" s="352"/>
      <c r="D2" s="352"/>
      <c r="E2" s="353" t="s">
        <v>404</v>
      </c>
      <c r="F2" s="354" t="s">
        <v>405</v>
      </c>
    </row>
    <row r="3" spans="1:6" ht="43.5" customHeight="1" x14ac:dyDescent="0.25">
      <c r="A3" s="358"/>
      <c r="B3" s="126">
        <v>2000</v>
      </c>
      <c r="C3" s="127">
        <v>2010</v>
      </c>
      <c r="D3" s="128">
        <v>2013</v>
      </c>
      <c r="E3" s="353"/>
      <c r="F3" s="354"/>
    </row>
    <row r="4" spans="1:6" x14ac:dyDescent="0.25">
      <c r="A4" s="135" t="s">
        <v>74</v>
      </c>
      <c r="B4" s="136"/>
      <c r="C4" s="137"/>
      <c r="D4" s="138"/>
      <c r="E4" s="139"/>
      <c r="F4" s="140"/>
    </row>
    <row r="5" spans="1:6" x14ac:dyDescent="0.25">
      <c r="A5" s="120" t="s">
        <v>0</v>
      </c>
      <c r="B5" s="129">
        <v>11308870.560000001</v>
      </c>
      <c r="C5" s="130">
        <v>18698659.940000001</v>
      </c>
      <c r="D5" s="131">
        <v>23536408.43</v>
      </c>
      <c r="E5" s="122">
        <f>(C5-B5)/B5</f>
        <v>0.65345069967800573</v>
      </c>
      <c r="F5" s="123">
        <f>(D5-C5)/C5</f>
        <v>0.25872166805125596</v>
      </c>
    </row>
    <row r="6" spans="1:6" x14ac:dyDescent="0.25">
      <c r="A6" s="135" t="s">
        <v>75</v>
      </c>
      <c r="B6" s="145"/>
      <c r="C6" s="146"/>
      <c r="D6" s="147"/>
      <c r="E6" s="148"/>
      <c r="F6" s="149"/>
    </row>
    <row r="7" spans="1:6" x14ac:dyDescent="0.25">
      <c r="A7" s="120" t="s">
        <v>385</v>
      </c>
      <c r="B7" s="129">
        <v>18633.22</v>
      </c>
      <c r="C7" s="130">
        <v>20934.169999999998</v>
      </c>
      <c r="D7" s="131">
        <v>18966.53</v>
      </c>
      <c r="E7" s="122">
        <f t="shared" ref="E7:E16" si="0">(C7-B7)/B7</f>
        <v>0.12348643981018831</v>
      </c>
      <c r="F7" s="123">
        <f t="shared" ref="F7:F16" si="1">(D7-C7)/C7</f>
        <v>-9.3991784723253882E-2</v>
      </c>
    </row>
    <row r="8" spans="1:6" x14ac:dyDescent="0.25">
      <c r="A8" s="120" t="s">
        <v>389</v>
      </c>
      <c r="B8" s="129">
        <v>671202.79</v>
      </c>
      <c r="C8" s="130">
        <v>1240594.67</v>
      </c>
      <c r="D8" s="131">
        <v>1453246.3699999996</v>
      </c>
      <c r="E8" s="122">
        <f t="shared" si="0"/>
        <v>0.84831572288309443</v>
      </c>
      <c r="F8" s="123">
        <f t="shared" si="1"/>
        <v>0.17141110238688978</v>
      </c>
    </row>
    <row r="9" spans="1:6" x14ac:dyDescent="0.25">
      <c r="A9" s="120" t="s">
        <v>384</v>
      </c>
      <c r="B9" s="129">
        <v>14598.45</v>
      </c>
      <c r="C9" s="130">
        <v>26848.93</v>
      </c>
      <c r="D9" s="131">
        <v>31132.43</v>
      </c>
      <c r="E9" s="122">
        <f t="shared" si="0"/>
        <v>0.8391630618319067</v>
      </c>
      <c r="F9" s="123">
        <f t="shared" si="1"/>
        <v>0.15954080851639152</v>
      </c>
    </row>
    <row r="10" spans="1:6" x14ac:dyDescent="0.25">
      <c r="A10" s="120" t="s">
        <v>393</v>
      </c>
      <c r="B10" s="129">
        <v>375795</v>
      </c>
      <c r="C10" s="130">
        <v>684954.81</v>
      </c>
      <c r="D10" s="131">
        <v>627100.80000000005</v>
      </c>
      <c r="E10" s="122">
        <f t="shared" si="0"/>
        <v>0.82268207400311355</v>
      </c>
      <c r="F10" s="123">
        <f t="shared" si="1"/>
        <v>-8.4463980915762904E-2</v>
      </c>
    </row>
    <row r="11" spans="1:6" x14ac:dyDescent="0.25">
      <c r="A11" s="120" t="s">
        <v>387</v>
      </c>
      <c r="B11" s="129">
        <v>114529</v>
      </c>
      <c r="C11" s="130">
        <v>221241.90999999997</v>
      </c>
      <c r="D11" s="131">
        <v>225280.69999999998</v>
      </c>
      <c r="E11" s="122">
        <f t="shared" si="0"/>
        <v>0.93175449012913736</v>
      </c>
      <c r="F11" s="123">
        <f t="shared" si="1"/>
        <v>1.8255085575784483E-2</v>
      </c>
    </row>
    <row r="12" spans="1:6" ht="16.5" customHeight="1" x14ac:dyDescent="0.25">
      <c r="A12" s="120" t="s">
        <v>410</v>
      </c>
      <c r="B12" s="129">
        <v>8356</v>
      </c>
      <c r="C12" s="130">
        <v>10044.289999999999</v>
      </c>
      <c r="D12" s="131">
        <v>12927.43</v>
      </c>
      <c r="E12" s="122">
        <f t="shared" si="0"/>
        <v>0.20204523695548099</v>
      </c>
      <c r="F12" s="123">
        <f t="shared" si="1"/>
        <v>0.28704268793513543</v>
      </c>
    </row>
    <row r="13" spans="1:6" x14ac:dyDescent="0.25">
      <c r="A13" s="120" t="s">
        <v>383</v>
      </c>
      <c r="B13" s="129">
        <v>30868.54</v>
      </c>
      <c r="C13" s="130">
        <v>53683.049999999996</v>
      </c>
      <c r="D13" s="131">
        <v>52490.47</v>
      </c>
      <c r="E13" s="122">
        <f t="shared" si="0"/>
        <v>0.73908613753679298</v>
      </c>
      <c r="F13" s="123">
        <f t="shared" si="1"/>
        <v>-2.2215205730672802E-2</v>
      </c>
    </row>
    <row r="14" spans="1:6" x14ac:dyDescent="0.25">
      <c r="A14" s="120" t="s">
        <v>390</v>
      </c>
      <c r="B14" s="129">
        <v>18208</v>
      </c>
      <c r="C14" s="130">
        <v>29488.719999999998</v>
      </c>
      <c r="D14" s="131">
        <v>25193.17</v>
      </c>
      <c r="E14" s="122">
        <f t="shared" si="0"/>
        <v>0.61954745166959568</v>
      </c>
      <c r="F14" s="123">
        <f t="shared" si="1"/>
        <v>-0.14566756373284429</v>
      </c>
    </row>
    <row r="15" spans="1:6" x14ac:dyDescent="0.25">
      <c r="A15" s="120" t="s">
        <v>386</v>
      </c>
      <c r="B15" s="129">
        <v>31126</v>
      </c>
      <c r="C15" s="130">
        <v>40606.120000000003</v>
      </c>
      <c r="D15" s="131">
        <v>44673.5</v>
      </c>
      <c r="E15" s="122">
        <f t="shared" si="0"/>
        <v>0.30457238321660357</v>
      </c>
      <c r="F15" s="123">
        <f t="shared" si="1"/>
        <v>0.10016667438307322</v>
      </c>
    </row>
    <row r="16" spans="1:6" x14ac:dyDescent="0.25">
      <c r="A16" s="120" t="s">
        <v>392</v>
      </c>
      <c r="B16" s="129">
        <v>66252.759999999995</v>
      </c>
      <c r="C16" s="130">
        <v>122621.23</v>
      </c>
      <c r="D16" s="131">
        <v>145312.32000000001</v>
      </c>
      <c r="E16" s="122">
        <f t="shared" si="0"/>
        <v>0.85080938514863391</v>
      </c>
      <c r="F16" s="123">
        <f t="shared" si="1"/>
        <v>0.18505025597932764</v>
      </c>
    </row>
    <row r="17" spans="1:6" x14ac:dyDescent="0.25">
      <c r="A17" s="135" t="s">
        <v>398</v>
      </c>
      <c r="B17" s="141"/>
      <c r="C17" s="142"/>
      <c r="D17" s="143"/>
      <c r="E17" s="144"/>
      <c r="F17" s="138"/>
    </row>
    <row r="18" spans="1:6" x14ac:dyDescent="0.25">
      <c r="A18" s="120" t="s">
        <v>399</v>
      </c>
      <c r="B18" s="129">
        <v>3478922.6300000004</v>
      </c>
      <c r="C18" s="130">
        <v>5633472.8999999994</v>
      </c>
      <c r="D18" s="131">
        <v>6989808.0100000007</v>
      </c>
      <c r="E18" s="122">
        <f t="shared" ref="E18:E20" si="2">(C18-B18)/B18</f>
        <v>0.61931537408177395</v>
      </c>
      <c r="F18" s="123">
        <f t="shared" ref="F18:F20" si="3">(D18-C18)/C18</f>
        <v>0.24076358120050625</v>
      </c>
    </row>
    <row r="19" spans="1:6" x14ac:dyDescent="0.25">
      <c r="A19" s="120" t="s">
        <v>400</v>
      </c>
      <c r="B19" s="129">
        <v>1066697.4100000001</v>
      </c>
      <c r="C19" s="130">
        <v>1885490.56</v>
      </c>
      <c r="D19" s="131">
        <v>2132663.66</v>
      </c>
      <c r="E19" s="122">
        <f t="shared" si="2"/>
        <v>0.76759645455593617</v>
      </c>
      <c r="F19" s="123">
        <f t="shared" si="3"/>
        <v>0.13109219703544953</v>
      </c>
    </row>
    <row r="20" spans="1:6" x14ac:dyDescent="0.25">
      <c r="A20" s="120" t="s">
        <v>401</v>
      </c>
      <c r="B20" s="129">
        <v>202122.75</v>
      </c>
      <c r="C20" s="130">
        <v>395401.22000000003</v>
      </c>
      <c r="D20" s="131">
        <v>812770.25999999989</v>
      </c>
      <c r="E20" s="122">
        <f t="shared" si="2"/>
        <v>0.95624302558717433</v>
      </c>
      <c r="F20" s="123">
        <f t="shared" si="3"/>
        <v>1.0555583010087826</v>
      </c>
    </row>
    <row r="21" spans="1:6" x14ac:dyDescent="0.25">
      <c r="A21" s="135" t="s">
        <v>76</v>
      </c>
      <c r="B21" s="141"/>
      <c r="C21" s="142"/>
      <c r="D21" s="143"/>
      <c r="E21" s="144"/>
      <c r="F21" s="138"/>
    </row>
    <row r="22" spans="1:6" ht="15.75" thickBot="1" x14ac:dyDescent="0.3">
      <c r="A22" s="121" t="s">
        <v>402</v>
      </c>
      <c r="B22" s="132">
        <v>630355.04</v>
      </c>
      <c r="C22" s="133">
        <v>1207187.2200000002</v>
      </c>
      <c r="D22" s="134">
        <v>1407657.3800000001</v>
      </c>
      <c r="E22" s="124">
        <f>(C22-B22)/B22</f>
        <v>0.91509093034300182</v>
      </c>
      <c r="F22" s="125">
        <f>(D22-C22)/C22</f>
        <v>0.16606385213388847</v>
      </c>
    </row>
  </sheetData>
  <mergeCells count="5">
    <mergeCell ref="B2:D2"/>
    <mergeCell ref="E2:E3"/>
    <mergeCell ref="F2:F3"/>
    <mergeCell ref="A1:F1"/>
    <mergeCell ref="A2:A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EG20"/>
  <sheetViews>
    <sheetView zoomScaleNormal="100" workbookViewId="0">
      <pane xSplit="2" ySplit="5" topLeftCell="BH6" activePane="bottomRight" state="frozen"/>
      <selection pane="topRight" activeCell="C1" sqref="C1"/>
      <selection pane="bottomLeft" activeCell="A6" sqref="A6"/>
      <selection pane="bottomRight" sqref="A1:EG1"/>
    </sheetView>
  </sheetViews>
  <sheetFormatPr defaultRowHeight="15" x14ac:dyDescent="0.25"/>
  <cols>
    <col min="1" max="1" width="3.7109375" bestFit="1" customWidth="1"/>
    <col min="2" max="2" width="18.5703125" bestFit="1" customWidth="1"/>
    <col min="3" max="3" width="9.7109375" customWidth="1"/>
    <col min="4" max="29" width="7.28515625" customWidth="1"/>
    <col min="30" max="30" width="10.140625" customWidth="1"/>
    <col min="31" max="56" width="7.28515625" customWidth="1"/>
    <col min="57" max="57" width="9.140625" customWidth="1"/>
    <col min="58" max="83" width="7.28515625" customWidth="1"/>
    <col min="84" max="84" width="10.140625" customWidth="1"/>
    <col min="85" max="110" width="7.28515625" customWidth="1"/>
    <col min="111" max="111" width="9.140625" customWidth="1"/>
    <col min="112" max="112" width="7.28515625" customWidth="1"/>
    <col min="113" max="113" width="8.28515625" customWidth="1"/>
    <col min="114" max="137" width="7.28515625" customWidth="1"/>
  </cols>
  <sheetData>
    <row r="1" spans="1:137" ht="21" x14ac:dyDescent="0.35">
      <c r="A1" s="362" t="s">
        <v>409</v>
      </c>
      <c r="B1" s="363"/>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363"/>
      <c r="DK1" s="363"/>
      <c r="DL1" s="363"/>
      <c r="DM1" s="363"/>
      <c r="DN1" s="363"/>
      <c r="DO1" s="363"/>
      <c r="DP1" s="363"/>
      <c r="DQ1" s="363"/>
      <c r="DR1" s="363"/>
      <c r="DS1" s="363"/>
      <c r="DT1" s="363"/>
      <c r="DU1" s="363"/>
      <c r="DV1" s="363"/>
      <c r="DW1" s="363"/>
      <c r="DX1" s="363"/>
      <c r="DY1" s="363"/>
      <c r="DZ1" s="363"/>
      <c r="EA1" s="363"/>
      <c r="EB1" s="363"/>
      <c r="EC1" s="363"/>
      <c r="ED1" s="363"/>
      <c r="EE1" s="363"/>
      <c r="EF1" s="363"/>
      <c r="EG1" s="363"/>
    </row>
    <row r="2" spans="1:137" x14ac:dyDescent="0.25">
      <c r="A2" s="334" t="s">
        <v>29</v>
      </c>
      <c r="B2" s="335"/>
      <c r="C2" s="374">
        <v>2012</v>
      </c>
      <c r="D2" s="365"/>
      <c r="E2" s="365"/>
      <c r="F2" s="365"/>
      <c r="G2" s="365"/>
      <c r="H2" s="365"/>
      <c r="I2" s="365"/>
      <c r="J2" s="365"/>
      <c r="K2" s="365"/>
      <c r="L2" s="365"/>
      <c r="M2" s="365"/>
      <c r="N2" s="365"/>
      <c r="O2" s="365"/>
      <c r="P2" s="365"/>
      <c r="Q2" s="365"/>
      <c r="R2" s="365"/>
      <c r="S2" s="365"/>
      <c r="T2" s="365"/>
      <c r="U2" s="365"/>
      <c r="V2" s="365"/>
      <c r="W2" s="365"/>
      <c r="X2" s="365"/>
      <c r="Y2" s="365"/>
      <c r="Z2" s="365"/>
      <c r="AA2" s="365"/>
      <c r="AB2" s="365"/>
      <c r="AC2" s="366"/>
      <c r="AD2" s="364">
        <v>2010</v>
      </c>
      <c r="AE2" s="365"/>
      <c r="AF2" s="365"/>
      <c r="AG2" s="365"/>
      <c r="AH2" s="365"/>
      <c r="AI2" s="365"/>
      <c r="AJ2" s="365"/>
      <c r="AK2" s="365"/>
      <c r="AL2" s="365"/>
      <c r="AM2" s="365"/>
      <c r="AN2" s="365"/>
      <c r="AO2" s="365"/>
      <c r="AP2" s="365"/>
      <c r="AQ2" s="365"/>
      <c r="AR2" s="365"/>
      <c r="AS2" s="365"/>
      <c r="AT2" s="365"/>
      <c r="AU2" s="365"/>
      <c r="AV2" s="365"/>
      <c r="AW2" s="365"/>
      <c r="AX2" s="365"/>
      <c r="AY2" s="365"/>
      <c r="AZ2" s="365"/>
      <c r="BA2" s="365"/>
      <c r="BB2" s="365"/>
      <c r="BC2" s="365"/>
      <c r="BD2" s="366"/>
      <c r="BE2" s="365">
        <v>2000</v>
      </c>
      <c r="BF2" s="365"/>
      <c r="BG2" s="365"/>
      <c r="BH2" s="365"/>
      <c r="BI2" s="365"/>
      <c r="BJ2" s="365"/>
      <c r="BK2" s="365"/>
      <c r="BL2" s="365"/>
      <c r="BM2" s="365"/>
      <c r="BN2" s="365"/>
      <c r="BO2" s="365"/>
      <c r="BP2" s="365"/>
      <c r="BQ2" s="365"/>
      <c r="BR2" s="365"/>
      <c r="BS2" s="365"/>
      <c r="BT2" s="365"/>
      <c r="BU2" s="365"/>
      <c r="BV2" s="365"/>
      <c r="BW2" s="365"/>
      <c r="BX2" s="365"/>
      <c r="BY2" s="365"/>
      <c r="BZ2" s="365"/>
      <c r="CA2" s="365"/>
      <c r="CB2" s="365"/>
      <c r="CC2" s="365"/>
      <c r="CD2" s="365"/>
      <c r="CE2" s="367"/>
      <c r="CF2" s="364" t="s">
        <v>47</v>
      </c>
      <c r="CG2" s="365"/>
      <c r="CH2" s="365"/>
      <c r="CI2" s="365"/>
      <c r="CJ2" s="365"/>
      <c r="CK2" s="365"/>
      <c r="CL2" s="365"/>
      <c r="CM2" s="365"/>
      <c r="CN2" s="365"/>
      <c r="CO2" s="365"/>
      <c r="CP2" s="365"/>
      <c r="CQ2" s="365"/>
      <c r="CR2" s="365"/>
      <c r="CS2" s="365"/>
      <c r="CT2" s="365"/>
      <c r="CU2" s="365"/>
      <c r="CV2" s="365"/>
      <c r="CW2" s="365"/>
      <c r="CX2" s="365"/>
      <c r="CY2" s="365"/>
      <c r="CZ2" s="365"/>
      <c r="DA2" s="365"/>
      <c r="DB2" s="365"/>
      <c r="DC2" s="365"/>
      <c r="DD2" s="365"/>
      <c r="DE2" s="365"/>
      <c r="DF2" s="366"/>
      <c r="DG2" s="365" t="s">
        <v>51</v>
      </c>
      <c r="DH2" s="365"/>
      <c r="DI2" s="365"/>
      <c r="DJ2" s="365"/>
      <c r="DK2" s="365"/>
      <c r="DL2" s="365"/>
      <c r="DM2" s="365"/>
      <c r="DN2" s="365"/>
      <c r="DO2" s="365"/>
      <c r="DP2" s="365"/>
      <c r="DQ2" s="365"/>
      <c r="DR2" s="365"/>
      <c r="DS2" s="365"/>
      <c r="DT2" s="365"/>
      <c r="DU2" s="365"/>
      <c r="DV2" s="365"/>
      <c r="DW2" s="365"/>
      <c r="DX2" s="365"/>
      <c r="DY2" s="365"/>
      <c r="DZ2" s="365"/>
      <c r="EA2" s="365"/>
      <c r="EB2" s="365"/>
      <c r="EC2" s="365"/>
      <c r="ED2" s="365"/>
      <c r="EE2" s="365"/>
      <c r="EF2" s="365"/>
      <c r="EG2" s="367"/>
    </row>
    <row r="3" spans="1:137" ht="15" customHeight="1" x14ac:dyDescent="0.25">
      <c r="A3" s="336"/>
      <c r="B3" s="335"/>
      <c r="C3" s="375" t="s">
        <v>31</v>
      </c>
      <c r="D3" s="347" t="s">
        <v>30</v>
      </c>
      <c r="E3" s="348"/>
      <c r="F3" s="348"/>
      <c r="G3" s="348"/>
      <c r="H3" s="348"/>
      <c r="I3" s="348"/>
      <c r="J3" s="348"/>
      <c r="K3" s="348"/>
      <c r="L3" s="348"/>
      <c r="M3" s="348"/>
      <c r="N3" s="348"/>
      <c r="O3" s="348"/>
      <c r="P3" s="348"/>
      <c r="Q3" s="348"/>
      <c r="R3" s="348"/>
      <c r="S3" s="348"/>
      <c r="T3" s="348"/>
      <c r="U3" s="348"/>
      <c r="V3" s="348"/>
      <c r="W3" s="348"/>
      <c r="X3" s="348"/>
      <c r="Y3" s="348"/>
      <c r="Z3" s="348"/>
      <c r="AA3" s="348"/>
      <c r="AB3" s="348"/>
      <c r="AC3" s="370"/>
      <c r="AD3" s="368" t="s">
        <v>31</v>
      </c>
      <c r="AE3" s="347" t="s">
        <v>30</v>
      </c>
      <c r="AF3" s="348"/>
      <c r="AG3" s="348"/>
      <c r="AH3" s="348"/>
      <c r="AI3" s="348"/>
      <c r="AJ3" s="348"/>
      <c r="AK3" s="348"/>
      <c r="AL3" s="348"/>
      <c r="AM3" s="348"/>
      <c r="AN3" s="348"/>
      <c r="AO3" s="348"/>
      <c r="AP3" s="348"/>
      <c r="AQ3" s="348"/>
      <c r="AR3" s="348"/>
      <c r="AS3" s="348"/>
      <c r="AT3" s="348"/>
      <c r="AU3" s="348"/>
      <c r="AV3" s="348"/>
      <c r="AW3" s="348"/>
      <c r="AX3" s="348"/>
      <c r="AY3" s="348"/>
      <c r="AZ3" s="348"/>
      <c r="BA3" s="348"/>
      <c r="BB3" s="348"/>
      <c r="BC3" s="348"/>
      <c r="BD3" s="370"/>
      <c r="BE3" s="372" t="s">
        <v>31</v>
      </c>
      <c r="BF3" s="347" t="s">
        <v>30</v>
      </c>
      <c r="BG3" s="348"/>
      <c r="BH3" s="348"/>
      <c r="BI3" s="348"/>
      <c r="BJ3" s="348"/>
      <c r="BK3" s="348"/>
      <c r="BL3" s="348"/>
      <c r="BM3" s="348"/>
      <c r="BN3" s="348"/>
      <c r="BO3" s="348"/>
      <c r="BP3" s="348"/>
      <c r="BQ3" s="348"/>
      <c r="BR3" s="348"/>
      <c r="BS3" s="348"/>
      <c r="BT3" s="348"/>
      <c r="BU3" s="348"/>
      <c r="BV3" s="348"/>
      <c r="BW3" s="348"/>
      <c r="BX3" s="348"/>
      <c r="BY3" s="348"/>
      <c r="BZ3" s="348"/>
      <c r="CA3" s="348"/>
      <c r="CB3" s="348"/>
      <c r="CC3" s="348"/>
      <c r="CD3" s="348"/>
      <c r="CE3" s="349"/>
      <c r="CF3" s="368" t="s">
        <v>50</v>
      </c>
      <c r="CG3" s="347" t="s">
        <v>30</v>
      </c>
      <c r="CH3" s="348"/>
      <c r="CI3" s="348"/>
      <c r="CJ3" s="348"/>
      <c r="CK3" s="348"/>
      <c r="CL3" s="348"/>
      <c r="CM3" s="348"/>
      <c r="CN3" s="348"/>
      <c r="CO3" s="348"/>
      <c r="CP3" s="348"/>
      <c r="CQ3" s="348"/>
      <c r="CR3" s="348"/>
      <c r="CS3" s="348"/>
      <c r="CT3" s="348"/>
      <c r="CU3" s="348"/>
      <c r="CV3" s="348"/>
      <c r="CW3" s="348"/>
      <c r="CX3" s="348"/>
      <c r="CY3" s="348"/>
      <c r="CZ3" s="348"/>
      <c r="DA3" s="348"/>
      <c r="DB3" s="348"/>
      <c r="DC3" s="348"/>
      <c r="DD3" s="348"/>
      <c r="DE3" s="348"/>
      <c r="DF3" s="370"/>
      <c r="DG3" s="368" t="s">
        <v>50</v>
      </c>
      <c r="DH3" s="347" t="s">
        <v>30</v>
      </c>
      <c r="DI3" s="348"/>
      <c r="DJ3" s="348"/>
      <c r="DK3" s="348"/>
      <c r="DL3" s="348"/>
      <c r="DM3" s="348"/>
      <c r="DN3" s="348"/>
      <c r="DO3" s="348"/>
      <c r="DP3" s="348"/>
      <c r="DQ3" s="348"/>
      <c r="DR3" s="348"/>
      <c r="DS3" s="348"/>
      <c r="DT3" s="348"/>
      <c r="DU3" s="348"/>
      <c r="DV3" s="348"/>
      <c r="DW3" s="348"/>
      <c r="DX3" s="348"/>
      <c r="DY3" s="348"/>
      <c r="DZ3" s="348"/>
      <c r="EA3" s="348"/>
      <c r="EB3" s="348"/>
      <c r="EC3" s="348"/>
      <c r="ED3" s="348"/>
      <c r="EE3" s="348"/>
      <c r="EF3" s="348"/>
      <c r="EG3" s="349"/>
    </row>
    <row r="4" spans="1:137" ht="63.75" customHeight="1" x14ac:dyDescent="0.25">
      <c r="A4" s="336"/>
      <c r="B4" s="335"/>
      <c r="C4" s="375"/>
      <c r="D4" s="359" t="s">
        <v>32</v>
      </c>
      <c r="E4" s="359"/>
      <c r="F4" s="359" t="s">
        <v>35</v>
      </c>
      <c r="G4" s="359"/>
      <c r="H4" s="359" t="s">
        <v>36</v>
      </c>
      <c r="I4" s="359"/>
      <c r="J4" s="359" t="s">
        <v>37</v>
      </c>
      <c r="K4" s="359"/>
      <c r="L4" s="359" t="s">
        <v>38</v>
      </c>
      <c r="M4" s="359"/>
      <c r="N4" s="359" t="s">
        <v>39</v>
      </c>
      <c r="O4" s="359"/>
      <c r="P4" s="360" t="s">
        <v>46</v>
      </c>
      <c r="Q4" s="361"/>
      <c r="R4" s="359" t="s">
        <v>40</v>
      </c>
      <c r="S4" s="359"/>
      <c r="T4" s="359" t="s">
        <v>41</v>
      </c>
      <c r="U4" s="359"/>
      <c r="V4" s="359" t="s">
        <v>42</v>
      </c>
      <c r="W4" s="359"/>
      <c r="X4" s="359" t="s">
        <v>43</v>
      </c>
      <c r="Y4" s="359"/>
      <c r="Z4" s="359" t="s">
        <v>44</v>
      </c>
      <c r="AA4" s="359"/>
      <c r="AB4" s="359" t="s">
        <v>45</v>
      </c>
      <c r="AC4" s="371"/>
      <c r="AD4" s="368"/>
      <c r="AE4" s="359" t="s">
        <v>32</v>
      </c>
      <c r="AF4" s="359"/>
      <c r="AG4" s="359" t="s">
        <v>35</v>
      </c>
      <c r="AH4" s="359"/>
      <c r="AI4" s="359" t="s">
        <v>36</v>
      </c>
      <c r="AJ4" s="359"/>
      <c r="AK4" s="359" t="s">
        <v>37</v>
      </c>
      <c r="AL4" s="359"/>
      <c r="AM4" s="359" t="s">
        <v>38</v>
      </c>
      <c r="AN4" s="359"/>
      <c r="AO4" s="359" t="s">
        <v>39</v>
      </c>
      <c r="AP4" s="359"/>
      <c r="AQ4" s="360" t="s">
        <v>46</v>
      </c>
      <c r="AR4" s="361"/>
      <c r="AS4" s="359" t="s">
        <v>40</v>
      </c>
      <c r="AT4" s="359"/>
      <c r="AU4" s="359" t="s">
        <v>41</v>
      </c>
      <c r="AV4" s="359"/>
      <c r="AW4" s="359" t="s">
        <v>42</v>
      </c>
      <c r="AX4" s="359"/>
      <c r="AY4" s="359" t="s">
        <v>43</v>
      </c>
      <c r="AZ4" s="359"/>
      <c r="BA4" s="359" t="s">
        <v>44</v>
      </c>
      <c r="BB4" s="359"/>
      <c r="BC4" s="359" t="s">
        <v>45</v>
      </c>
      <c r="BD4" s="371"/>
      <c r="BE4" s="372"/>
      <c r="BF4" s="359" t="s">
        <v>32</v>
      </c>
      <c r="BG4" s="359"/>
      <c r="BH4" s="359" t="s">
        <v>35</v>
      </c>
      <c r="BI4" s="359"/>
      <c r="BJ4" s="359" t="s">
        <v>36</v>
      </c>
      <c r="BK4" s="359"/>
      <c r="BL4" s="359" t="s">
        <v>37</v>
      </c>
      <c r="BM4" s="359"/>
      <c r="BN4" s="359" t="s">
        <v>38</v>
      </c>
      <c r="BO4" s="359"/>
      <c r="BP4" s="359" t="s">
        <v>39</v>
      </c>
      <c r="BQ4" s="359"/>
      <c r="BR4" s="360" t="s">
        <v>46</v>
      </c>
      <c r="BS4" s="361"/>
      <c r="BT4" s="359" t="s">
        <v>40</v>
      </c>
      <c r="BU4" s="359"/>
      <c r="BV4" s="359" t="s">
        <v>41</v>
      </c>
      <c r="BW4" s="359"/>
      <c r="BX4" s="359" t="s">
        <v>42</v>
      </c>
      <c r="BY4" s="359"/>
      <c r="BZ4" s="359" t="s">
        <v>43</v>
      </c>
      <c r="CA4" s="359"/>
      <c r="CB4" s="359" t="s">
        <v>44</v>
      </c>
      <c r="CC4" s="359"/>
      <c r="CD4" s="359" t="s">
        <v>45</v>
      </c>
      <c r="CE4" s="359"/>
      <c r="CF4" s="368"/>
      <c r="CG4" s="359" t="s">
        <v>32</v>
      </c>
      <c r="CH4" s="359"/>
      <c r="CI4" s="359" t="s">
        <v>35</v>
      </c>
      <c r="CJ4" s="359"/>
      <c r="CK4" s="359" t="s">
        <v>36</v>
      </c>
      <c r="CL4" s="359"/>
      <c r="CM4" s="359" t="s">
        <v>37</v>
      </c>
      <c r="CN4" s="359"/>
      <c r="CO4" s="359" t="s">
        <v>38</v>
      </c>
      <c r="CP4" s="359"/>
      <c r="CQ4" s="359" t="s">
        <v>39</v>
      </c>
      <c r="CR4" s="359"/>
      <c r="CS4" s="360" t="s">
        <v>46</v>
      </c>
      <c r="CT4" s="361"/>
      <c r="CU4" s="359" t="s">
        <v>40</v>
      </c>
      <c r="CV4" s="359"/>
      <c r="CW4" s="359" t="s">
        <v>41</v>
      </c>
      <c r="CX4" s="359"/>
      <c r="CY4" s="359" t="s">
        <v>42</v>
      </c>
      <c r="CZ4" s="359"/>
      <c r="DA4" s="359" t="s">
        <v>43</v>
      </c>
      <c r="DB4" s="359"/>
      <c r="DC4" s="359" t="s">
        <v>44</v>
      </c>
      <c r="DD4" s="359"/>
      <c r="DE4" s="359" t="s">
        <v>45</v>
      </c>
      <c r="DF4" s="371"/>
      <c r="DG4" s="368"/>
      <c r="DH4" s="359" t="s">
        <v>32</v>
      </c>
      <c r="DI4" s="359"/>
      <c r="DJ4" s="359" t="s">
        <v>35</v>
      </c>
      <c r="DK4" s="359"/>
      <c r="DL4" s="359" t="s">
        <v>36</v>
      </c>
      <c r="DM4" s="359"/>
      <c r="DN4" s="359" t="s">
        <v>37</v>
      </c>
      <c r="DO4" s="359"/>
      <c r="DP4" s="359" t="s">
        <v>38</v>
      </c>
      <c r="DQ4" s="359"/>
      <c r="DR4" s="359" t="s">
        <v>39</v>
      </c>
      <c r="DS4" s="359"/>
      <c r="DT4" s="360" t="s">
        <v>46</v>
      </c>
      <c r="DU4" s="361"/>
      <c r="DV4" s="359" t="s">
        <v>40</v>
      </c>
      <c r="DW4" s="359"/>
      <c r="DX4" s="359" t="s">
        <v>41</v>
      </c>
      <c r="DY4" s="359"/>
      <c r="DZ4" s="359" t="s">
        <v>42</v>
      </c>
      <c r="EA4" s="359"/>
      <c r="EB4" s="359" t="s">
        <v>43</v>
      </c>
      <c r="EC4" s="359"/>
      <c r="ED4" s="359" t="s">
        <v>44</v>
      </c>
      <c r="EE4" s="359"/>
      <c r="EF4" s="359" t="s">
        <v>45</v>
      </c>
      <c r="EG4" s="359"/>
    </row>
    <row r="5" spans="1:137" ht="94.5" thickBot="1" x14ac:dyDescent="0.3">
      <c r="A5" s="337"/>
      <c r="B5" s="338"/>
      <c r="C5" s="376"/>
      <c r="D5" s="20" t="s">
        <v>33</v>
      </c>
      <c r="E5" s="21" t="s">
        <v>34</v>
      </c>
      <c r="F5" s="20" t="s">
        <v>33</v>
      </c>
      <c r="G5" s="21" t="s">
        <v>34</v>
      </c>
      <c r="H5" s="20" t="s">
        <v>33</v>
      </c>
      <c r="I5" s="21" t="s">
        <v>34</v>
      </c>
      <c r="J5" s="20" t="s">
        <v>33</v>
      </c>
      <c r="K5" s="21" t="s">
        <v>34</v>
      </c>
      <c r="L5" s="20" t="s">
        <v>33</v>
      </c>
      <c r="M5" s="21" t="s">
        <v>34</v>
      </c>
      <c r="N5" s="20" t="s">
        <v>33</v>
      </c>
      <c r="O5" s="21" t="s">
        <v>34</v>
      </c>
      <c r="P5" s="20" t="s">
        <v>33</v>
      </c>
      <c r="Q5" s="21" t="s">
        <v>34</v>
      </c>
      <c r="R5" s="20" t="s">
        <v>33</v>
      </c>
      <c r="S5" s="21" t="s">
        <v>34</v>
      </c>
      <c r="T5" s="20" t="s">
        <v>33</v>
      </c>
      <c r="U5" s="21" t="s">
        <v>34</v>
      </c>
      <c r="V5" s="20" t="s">
        <v>33</v>
      </c>
      <c r="W5" s="21" t="s">
        <v>34</v>
      </c>
      <c r="X5" s="20" t="s">
        <v>33</v>
      </c>
      <c r="Y5" s="21" t="s">
        <v>34</v>
      </c>
      <c r="Z5" s="20" t="s">
        <v>33</v>
      </c>
      <c r="AA5" s="21" t="s">
        <v>34</v>
      </c>
      <c r="AB5" s="20" t="s">
        <v>33</v>
      </c>
      <c r="AC5" s="59" t="s">
        <v>34</v>
      </c>
      <c r="AD5" s="369"/>
      <c r="AE5" s="20" t="s">
        <v>33</v>
      </c>
      <c r="AF5" s="21" t="s">
        <v>34</v>
      </c>
      <c r="AG5" s="20" t="s">
        <v>33</v>
      </c>
      <c r="AH5" s="21" t="s">
        <v>34</v>
      </c>
      <c r="AI5" s="20" t="s">
        <v>33</v>
      </c>
      <c r="AJ5" s="21" t="s">
        <v>34</v>
      </c>
      <c r="AK5" s="20" t="s">
        <v>33</v>
      </c>
      <c r="AL5" s="21" t="s">
        <v>34</v>
      </c>
      <c r="AM5" s="20" t="s">
        <v>33</v>
      </c>
      <c r="AN5" s="21" t="s">
        <v>34</v>
      </c>
      <c r="AO5" s="20" t="s">
        <v>33</v>
      </c>
      <c r="AP5" s="21" t="s">
        <v>34</v>
      </c>
      <c r="AQ5" s="20" t="s">
        <v>33</v>
      </c>
      <c r="AR5" s="21" t="s">
        <v>34</v>
      </c>
      <c r="AS5" s="20" t="s">
        <v>33</v>
      </c>
      <c r="AT5" s="21" t="s">
        <v>34</v>
      </c>
      <c r="AU5" s="20" t="s">
        <v>33</v>
      </c>
      <c r="AV5" s="21" t="s">
        <v>34</v>
      </c>
      <c r="AW5" s="20" t="s">
        <v>33</v>
      </c>
      <c r="AX5" s="21" t="s">
        <v>34</v>
      </c>
      <c r="AY5" s="20" t="s">
        <v>33</v>
      </c>
      <c r="AZ5" s="21" t="s">
        <v>34</v>
      </c>
      <c r="BA5" s="20" t="s">
        <v>33</v>
      </c>
      <c r="BB5" s="21" t="s">
        <v>34</v>
      </c>
      <c r="BC5" s="20" t="s">
        <v>33</v>
      </c>
      <c r="BD5" s="59" t="s">
        <v>34</v>
      </c>
      <c r="BE5" s="373"/>
      <c r="BF5" s="20" t="s">
        <v>33</v>
      </c>
      <c r="BG5" s="21" t="s">
        <v>34</v>
      </c>
      <c r="BH5" s="20" t="s">
        <v>33</v>
      </c>
      <c r="BI5" s="21" t="s">
        <v>34</v>
      </c>
      <c r="BJ5" s="20" t="s">
        <v>33</v>
      </c>
      <c r="BK5" s="21" t="s">
        <v>34</v>
      </c>
      <c r="BL5" s="20" t="s">
        <v>33</v>
      </c>
      <c r="BM5" s="21" t="s">
        <v>34</v>
      </c>
      <c r="BN5" s="20" t="s">
        <v>33</v>
      </c>
      <c r="BO5" s="21" t="s">
        <v>34</v>
      </c>
      <c r="BP5" s="20" t="s">
        <v>33</v>
      </c>
      <c r="BQ5" s="21" t="s">
        <v>34</v>
      </c>
      <c r="BR5" s="20" t="s">
        <v>33</v>
      </c>
      <c r="BS5" s="21" t="s">
        <v>34</v>
      </c>
      <c r="BT5" s="20" t="s">
        <v>33</v>
      </c>
      <c r="BU5" s="21" t="s">
        <v>34</v>
      </c>
      <c r="BV5" s="20" t="s">
        <v>33</v>
      </c>
      <c r="BW5" s="21" t="s">
        <v>34</v>
      </c>
      <c r="BX5" s="20" t="s">
        <v>33</v>
      </c>
      <c r="BY5" s="21" t="s">
        <v>34</v>
      </c>
      <c r="BZ5" s="20" t="s">
        <v>33</v>
      </c>
      <c r="CA5" s="21" t="s">
        <v>34</v>
      </c>
      <c r="CB5" s="20" t="s">
        <v>33</v>
      </c>
      <c r="CC5" s="21" t="s">
        <v>34</v>
      </c>
      <c r="CD5" s="20" t="s">
        <v>33</v>
      </c>
      <c r="CE5" s="21" t="s">
        <v>34</v>
      </c>
      <c r="CF5" s="369"/>
      <c r="CG5" s="20" t="s">
        <v>48</v>
      </c>
      <c r="CH5" s="21" t="s">
        <v>49</v>
      </c>
      <c r="CI5" s="20" t="s">
        <v>48</v>
      </c>
      <c r="CJ5" s="21" t="s">
        <v>49</v>
      </c>
      <c r="CK5" s="20" t="s">
        <v>48</v>
      </c>
      <c r="CL5" s="21" t="s">
        <v>49</v>
      </c>
      <c r="CM5" s="20" t="s">
        <v>48</v>
      </c>
      <c r="CN5" s="21" t="s">
        <v>49</v>
      </c>
      <c r="CO5" s="20" t="s">
        <v>48</v>
      </c>
      <c r="CP5" s="21" t="s">
        <v>49</v>
      </c>
      <c r="CQ5" s="20" t="s">
        <v>48</v>
      </c>
      <c r="CR5" s="21" t="s">
        <v>49</v>
      </c>
      <c r="CS5" s="20" t="s">
        <v>48</v>
      </c>
      <c r="CT5" s="21" t="s">
        <v>49</v>
      </c>
      <c r="CU5" s="20" t="s">
        <v>48</v>
      </c>
      <c r="CV5" s="21" t="s">
        <v>49</v>
      </c>
      <c r="CW5" s="20" t="s">
        <v>48</v>
      </c>
      <c r="CX5" s="21" t="s">
        <v>49</v>
      </c>
      <c r="CY5" s="20" t="s">
        <v>48</v>
      </c>
      <c r="CZ5" s="21" t="s">
        <v>49</v>
      </c>
      <c r="DA5" s="20" t="s">
        <v>48</v>
      </c>
      <c r="DB5" s="21" t="s">
        <v>49</v>
      </c>
      <c r="DC5" s="20" t="s">
        <v>48</v>
      </c>
      <c r="DD5" s="21" t="s">
        <v>49</v>
      </c>
      <c r="DE5" s="20" t="s">
        <v>48</v>
      </c>
      <c r="DF5" s="21" t="s">
        <v>49</v>
      </c>
      <c r="DG5" s="369"/>
      <c r="DH5" s="20" t="s">
        <v>48</v>
      </c>
      <c r="DI5" s="21" t="s">
        <v>49</v>
      </c>
      <c r="DJ5" s="20" t="s">
        <v>48</v>
      </c>
      <c r="DK5" s="21" t="s">
        <v>49</v>
      </c>
      <c r="DL5" s="20" t="s">
        <v>48</v>
      </c>
      <c r="DM5" s="21" t="s">
        <v>49</v>
      </c>
      <c r="DN5" s="20" t="s">
        <v>48</v>
      </c>
      <c r="DO5" s="21" t="s">
        <v>49</v>
      </c>
      <c r="DP5" s="20" t="s">
        <v>48</v>
      </c>
      <c r="DQ5" s="21" t="s">
        <v>49</v>
      </c>
      <c r="DR5" s="20" t="s">
        <v>48</v>
      </c>
      <c r="DS5" s="21" t="s">
        <v>49</v>
      </c>
      <c r="DT5" s="20" t="s">
        <v>48</v>
      </c>
      <c r="DU5" s="21" t="s">
        <v>49</v>
      </c>
      <c r="DV5" s="20" t="s">
        <v>48</v>
      </c>
      <c r="DW5" s="21" t="s">
        <v>49</v>
      </c>
      <c r="DX5" s="20" t="s">
        <v>48</v>
      </c>
      <c r="DY5" s="21" t="s">
        <v>49</v>
      </c>
      <c r="DZ5" s="20" t="s">
        <v>48</v>
      </c>
      <c r="EA5" s="21" t="s">
        <v>49</v>
      </c>
      <c r="EB5" s="20" t="s">
        <v>48</v>
      </c>
      <c r="EC5" s="21" t="s">
        <v>49</v>
      </c>
      <c r="ED5" s="20" t="s">
        <v>48</v>
      </c>
      <c r="EE5" s="21" t="s">
        <v>49</v>
      </c>
      <c r="EF5" s="20" t="s">
        <v>48</v>
      </c>
      <c r="EG5" s="21" t="s">
        <v>49</v>
      </c>
    </row>
    <row r="6" spans="1:137" x14ac:dyDescent="0.25">
      <c r="A6" s="329" t="s">
        <v>23</v>
      </c>
      <c r="B6" s="15" t="s">
        <v>0</v>
      </c>
      <c r="C6" s="53">
        <v>478254</v>
      </c>
      <c r="D6" s="61">
        <v>34024</v>
      </c>
      <c r="E6" s="19">
        <f>D6/$C$6</f>
        <v>7.1142112768528859E-2</v>
      </c>
      <c r="F6" s="56">
        <v>39115</v>
      </c>
      <c r="G6" s="19">
        <f>F6/$C$6</f>
        <v>8.1787083850840769E-2</v>
      </c>
      <c r="H6" s="60">
        <v>22791</v>
      </c>
      <c r="I6" s="19">
        <f>H6/$C$6</f>
        <v>4.7654593584162394E-2</v>
      </c>
      <c r="J6" s="56">
        <v>12009</v>
      </c>
      <c r="K6" s="19">
        <f>J6/$C$6</f>
        <v>2.5110087944899571E-2</v>
      </c>
      <c r="L6" s="56">
        <v>56945</v>
      </c>
      <c r="M6" s="19">
        <f>L6/$C$6</f>
        <v>0.11906852843886304</v>
      </c>
      <c r="N6" s="56">
        <v>23871</v>
      </c>
      <c r="O6" s="19">
        <f>N6/$C$6</f>
        <v>4.9912807838512589E-2</v>
      </c>
      <c r="P6" s="57">
        <v>8913</v>
      </c>
      <c r="Q6" s="19">
        <f>P6/$C$6</f>
        <v>1.8636540415762334E-2</v>
      </c>
      <c r="R6" s="60">
        <v>26526</v>
      </c>
      <c r="S6" s="19">
        <f>R6/$C$6</f>
        <v>5.5464251213790158E-2</v>
      </c>
      <c r="T6" s="56">
        <v>39353</v>
      </c>
      <c r="U6" s="19">
        <f>T6/$C$6</f>
        <v>8.2284727362447574E-2</v>
      </c>
      <c r="V6" s="56">
        <v>108970</v>
      </c>
      <c r="W6" s="19">
        <f>V6/$C$6</f>
        <v>0.22784963638568625</v>
      </c>
      <c r="X6" s="56">
        <v>53023</v>
      </c>
      <c r="Y6" s="19">
        <f>X6/$C$6</f>
        <v>0.11086786519297277</v>
      </c>
      <c r="Z6" s="60">
        <v>22361</v>
      </c>
      <c r="AA6" s="19">
        <f>Z6/$C$6</f>
        <v>4.6755489760671107E-2</v>
      </c>
      <c r="AB6" s="60">
        <v>30353</v>
      </c>
      <c r="AC6" s="62">
        <f>AB6/$C$6</f>
        <v>6.346627524286258E-2</v>
      </c>
      <c r="AD6" s="65">
        <v>476195</v>
      </c>
      <c r="AE6" s="61">
        <v>33880</v>
      </c>
      <c r="AF6" s="19">
        <f>AE6/$AD$6</f>
        <v>7.1147324100421044E-2</v>
      </c>
      <c r="AG6" s="56">
        <v>42525</v>
      </c>
      <c r="AH6" s="19">
        <f>AG6/$AD$6</f>
        <v>8.9301651634309476E-2</v>
      </c>
      <c r="AI6" s="56">
        <v>23744</v>
      </c>
      <c r="AJ6" s="19">
        <f>AI6/$AD$6</f>
        <v>4.9861926311700042E-2</v>
      </c>
      <c r="AK6" s="56">
        <v>13365</v>
      </c>
      <c r="AL6" s="19">
        <f>AK6/$AD$6</f>
        <v>2.8066233370782977E-2</v>
      </c>
      <c r="AM6" s="56">
        <v>57794</v>
      </c>
      <c r="AN6" s="19">
        <f>AM6/$AD$6</f>
        <v>0.12136624702065331</v>
      </c>
      <c r="AO6" s="56">
        <v>24210</v>
      </c>
      <c r="AP6" s="19">
        <f>AO6/$AD$6</f>
        <v>5.0840517015088356E-2</v>
      </c>
      <c r="AQ6" s="57">
        <v>8924</v>
      </c>
      <c r="AR6" s="19">
        <f>AQ6/$AD$6</f>
        <v>1.8740221967891307E-2</v>
      </c>
      <c r="AS6" s="60">
        <v>26901</v>
      </c>
      <c r="AT6" s="19">
        <f>AS6/$AD$6</f>
        <v>5.6491563330148362E-2</v>
      </c>
      <c r="AU6" s="56">
        <v>38201</v>
      </c>
      <c r="AV6" s="19">
        <f>AU6/$AD$6</f>
        <v>8.0221337897289982E-2</v>
      </c>
      <c r="AW6" s="56">
        <v>106218</v>
      </c>
      <c r="AX6" s="19">
        <f>AW6/$AD$6</f>
        <v>0.22305568097103076</v>
      </c>
      <c r="AY6" s="56">
        <v>48455</v>
      </c>
      <c r="AZ6" s="19">
        <f>AY6/$AD$6</f>
        <v>0.10175453333193335</v>
      </c>
      <c r="BA6" s="56">
        <v>22749</v>
      </c>
      <c r="BB6" s="19">
        <f>BA6/$AD$6</f>
        <v>4.7772446161761462E-2</v>
      </c>
      <c r="BC6" s="60">
        <v>29229</v>
      </c>
      <c r="BD6" s="62">
        <f>BC6/$AD$6</f>
        <v>6.1380316886989576E-2</v>
      </c>
      <c r="BE6" s="64">
        <v>425977</v>
      </c>
      <c r="BF6">
        <v>33691</v>
      </c>
      <c r="BG6" s="19">
        <f>BF6/$BE$6</f>
        <v>7.9091124638184684E-2</v>
      </c>
      <c r="BH6">
        <v>31724</v>
      </c>
      <c r="BI6" s="19">
        <f>BH6/$BE$6</f>
        <v>7.4473504438033036E-2</v>
      </c>
      <c r="BJ6">
        <v>25414</v>
      </c>
      <c r="BK6" s="19">
        <f>BJ6/$BE$6</f>
        <v>5.9660498102010205E-2</v>
      </c>
      <c r="BL6">
        <v>12937</v>
      </c>
      <c r="BM6" s="19">
        <f>BL6/$BE$6</f>
        <v>3.0370184305725426E-2</v>
      </c>
      <c r="BN6">
        <v>54468</v>
      </c>
      <c r="BO6" s="19">
        <f>BN6/$BE$6</f>
        <v>0.12786605849611599</v>
      </c>
      <c r="BP6">
        <v>23109</v>
      </c>
      <c r="BQ6" s="19">
        <f>BP6/$BE$6</f>
        <v>5.4249407831878246E-2</v>
      </c>
      <c r="BR6">
        <v>9283</v>
      </c>
      <c r="BS6" s="19">
        <f>BR6/$BE$6</f>
        <v>2.1792256389429478E-2</v>
      </c>
      <c r="BT6">
        <v>23351</v>
      </c>
      <c r="BU6" s="19">
        <f>BT6/$BE$6</f>
        <v>5.4817513621627456E-2</v>
      </c>
      <c r="BV6">
        <v>27654</v>
      </c>
      <c r="BW6" s="19">
        <f>BV6/$BE$6</f>
        <v>6.4918997974069026E-2</v>
      </c>
      <c r="BX6">
        <v>92445</v>
      </c>
      <c r="BY6" s="19">
        <f>BX6/$BE$6</f>
        <v>0.21701875922878466</v>
      </c>
      <c r="BZ6">
        <v>44135</v>
      </c>
      <c r="CA6" s="19">
        <f>BZ6/$BE$6</f>
        <v>0.10360888029165893</v>
      </c>
      <c r="CB6">
        <v>22471</v>
      </c>
      <c r="CC6" s="19">
        <f>CB6/$BE$6</f>
        <v>5.2751674386175777E-2</v>
      </c>
      <c r="CD6">
        <v>25295</v>
      </c>
      <c r="CE6" s="19">
        <f>CD6/$BE$6</f>
        <v>5.9381140296307075E-2</v>
      </c>
      <c r="CF6" s="65">
        <f>AD6-BE6</f>
        <v>50218</v>
      </c>
      <c r="CG6" s="61">
        <f>AE6-BF6</f>
        <v>189</v>
      </c>
      <c r="CH6" s="19">
        <f>AF6-BG6</f>
        <v>-7.94380053776364E-3</v>
      </c>
      <c r="CI6" s="56">
        <f>AG6-BH6</f>
        <v>10801</v>
      </c>
      <c r="CJ6" s="19">
        <f>AH6-BI6</f>
        <v>1.4828147196276439E-2</v>
      </c>
      <c r="CK6" s="56">
        <f t="shared" ref="CK6:DE6" si="0">AI6-BJ6</f>
        <v>-1670</v>
      </c>
      <c r="CL6" s="19">
        <f t="shared" si="0"/>
        <v>-9.7985717903101635E-3</v>
      </c>
      <c r="CM6" s="56">
        <f t="shared" si="0"/>
        <v>428</v>
      </c>
      <c r="CN6" s="19">
        <f t="shared" si="0"/>
        <v>-2.3039509349424489E-3</v>
      </c>
      <c r="CO6" s="56">
        <f t="shared" si="0"/>
        <v>3326</v>
      </c>
      <c r="CP6" s="19">
        <f t="shared" si="0"/>
        <v>-6.4998114754626773E-3</v>
      </c>
      <c r="CQ6" s="56">
        <f t="shared" si="0"/>
        <v>1101</v>
      </c>
      <c r="CR6" s="19">
        <f t="shared" si="0"/>
        <v>-3.4088908167898904E-3</v>
      </c>
      <c r="CS6" s="57">
        <f t="shared" si="0"/>
        <v>-359</v>
      </c>
      <c r="CT6" s="19">
        <f t="shared" si="0"/>
        <v>-3.052034421538171E-3</v>
      </c>
      <c r="CU6" s="60">
        <f t="shared" si="0"/>
        <v>3550</v>
      </c>
      <c r="CV6" s="19">
        <f t="shared" si="0"/>
        <v>1.6740497085209055E-3</v>
      </c>
      <c r="CW6" s="56">
        <f t="shared" si="0"/>
        <v>10547</v>
      </c>
      <c r="CX6" s="19">
        <f t="shared" si="0"/>
        <v>1.5302339923220956E-2</v>
      </c>
      <c r="CY6" s="56">
        <f t="shared" si="0"/>
        <v>13773</v>
      </c>
      <c r="CZ6" s="19">
        <f t="shared" si="0"/>
        <v>6.0369217422460986E-3</v>
      </c>
      <c r="DA6" s="56">
        <f t="shared" si="0"/>
        <v>4320</v>
      </c>
      <c r="DB6" s="19">
        <f t="shared" si="0"/>
        <v>-1.8543469597255835E-3</v>
      </c>
      <c r="DC6" s="56">
        <f t="shared" si="0"/>
        <v>278</v>
      </c>
      <c r="DD6" s="19">
        <f t="shared" si="0"/>
        <v>-4.9792282244143157E-3</v>
      </c>
      <c r="DE6" s="60">
        <f t="shared" si="0"/>
        <v>3934</v>
      </c>
      <c r="DF6" s="62">
        <f>BD6-CE6</f>
        <v>1.9991765906825013E-3</v>
      </c>
      <c r="DG6" s="58">
        <f>C6-AD6</f>
        <v>2059</v>
      </c>
      <c r="DH6">
        <f>D6-AE6</f>
        <v>144</v>
      </c>
      <c r="DI6" s="19">
        <f t="shared" ref="DI6:EF6" si="1">E6-AF6</f>
        <v>-5.2113318921853669E-6</v>
      </c>
      <c r="DJ6">
        <f t="shared" si="1"/>
        <v>-3410</v>
      </c>
      <c r="DK6" s="19">
        <f t="shared" si="1"/>
        <v>-7.5145677834687064E-3</v>
      </c>
      <c r="DL6">
        <f t="shared" si="1"/>
        <v>-953</v>
      </c>
      <c r="DM6" s="19">
        <f t="shared" si="1"/>
        <v>-2.2073327275376475E-3</v>
      </c>
      <c r="DN6">
        <f t="shared" si="1"/>
        <v>-1356</v>
      </c>
      <c r="DO6" s="19">
        <f t="shared" si="1"/>
        <v>-2.9561454258834052E-3</v>
      </c>
      <c r="DP6">
        <f t="shared" si="1"/>
        <v>-849</v>
      </c>
      <c r="DQ6" s="19">
        <f t="shared" si="1"/>
        <v>-2.2977185817902729E-3</v>
      </c>
      <c r="DR6">
        <f t="shared" si="1"/>
        <v>-339</v>
      </c>
      <c r="DS6" s="19">
        <f t="shared" si="1"/>
        <v>-9.2770917657576668E-4</v>
      </c>
      <c r="DT6">
        <f t="shared" si="1"/>
        <v>-11</v>
      </c>
      <c r="DU6" s="19">
        <f t="shared" si="1"/>
        <v>-1.0368155212897232E-4</v>
      </c>
      <c r="DV6">
        <f t="shared" si="1"/>
        <v>-375</v>
      </c>
      <c r="DW6" s="19">
        <f t="shared" si="1"/>
        <v>-1.0273121163582033E-3</v>
      </c>
      <c r="DX6">
        <f t="shared" si="1"/>
        <v>1152</v>
      </c>
      <c r="DY6" s="19">
        <f t="shared" si="1"/>
        <v>2.0633894651575918E-3</v>
      </c>
      <c r="DZ6">
        <f t="shared" si="1"/>
        <v>2752</v>
      </c>
      <c r="EA6" s="19">
        <f t="shared" si="1"/>
        <v>4.793955414655493E-3</v>
      </c>
      <c r="EB6">
        <f t="shared" si="1"/>
        <v>4568</v>
      </c>
      <c r="EC6" s="19">
        <f t="shared" si="1"/>
        <v>9.1133318610394226E-3</v>
      </c>
      <c r="ED6">
        <f t="shared" si="1"/>
        <v>-388</v>
      </c>
      <c r="EE6" s="19">
        <f t="shared" si="1"/>
        <v>-1.0169564010903548E-3</v>
      </c>
      <c r="EF6">
        <f t="shared" si="1"/>
        <v>1124</v>
      </c>
      <c r="EG6" s="19">
        <f>AC6-BD6</f>
        <v>2.0859583558730035E-3</v>
      </c>
    </row>
    <row r="7" spans="1:137" x14ac:dyDescent="0.25">
      <c r="A7" s="329"/>
      <c r="B7" s="23"/>
      <c r="C7" s="23"/>
      <c r="D7" s="24"/>
      <c r="E7" s="48"/>
      <c r="F7" s="24"/>
      <c r="G7" s="25"/>
      <c r="H7" s="24"/>
      <c r="I7" s="25"/>
      <c r="J7" s="24"/>
      <c r="K7" s="25"/>
      <c r="L7" s="24"/>
      <c r="M7" s="25"/>
      <c r="N7" s="24"/>
      <c r="O7" s="25"/>
      <c r="P7" s="24"/>
      <c r="Q7" s="25"/>
      <c r="R7" s="24"/>
      <c r="S7" s="25"/>
      <c r="T7" s="24"/>
      <c r="U7" s="25"/>
      <c r="V7" s="24"/>
      <c r="W7" s="25"/>
      <c r="X7" s="24"/>
      <c r="Y7" s="25"/>
      <c r="Z7" s="24"/>
      <c r="AA7" s="25"/>
      <c r="AB7" s="24"/>
      <c r="AC7" s="63"/>
      <c r="AD7" s="66"/>
      <c r="AE7" s="24"/>
      <c r="AF7" s="48"/>
      <c r="AG7" s="24"/>
      <c r="AH7" s="25"/>
      <c r="AI7" s="24"/>
      <c r="AJ7" s="25"/>
      <c r="AK7" s="24"/>
      <c r="AL7" s="25"/>
      <c r="AM7" s="24"/>
      <c r="AN7" s="25"/>
      <c r="AO7" s="24"/>
      <c r="AP7" s="25"/>
      <c r="AQ7" s="24"/>
      <c r="AR7" s="25"/>
      <c r="AS7" s="24"/>
      <c r="AT7" s="25"/>
      <c r="AU7" s="24"/>
      <c r="AV7" s="25"/>
      <c r="AW7" s="24"/>
      <c r="AX7" s="25"/>
      <c r="AY7" s="24"/>
      <c r="AZ7" s="25"/>
      <c r="BA7" s="24"/>
      <c r="BB7" s="25"/>
      <c r="BC7" s="24"/>
      <c r="BD7" s="63"/>
      <c r="BE7" s="27"/>
      <c r="BF7" s="24"/>
      <c r="BG7" s="48"/>
      <c r="BH7" s="24"/>
      <c r="BI7" s="25"/>
      <c r="BJ7" s="24"/>
      <c r="BK7" s="25"/>
      <c r="BL7" s="24"/>
      <c r="BM7" s="25"/>
      <c r="BN7" s="24"/>
      <c r="BO7" s="25"/>
      <c r="BP7" s="24"/>
      <c r="BQ7" s="25"/>
      <c r="BR7" s="24"/>
      <c r="BS7" s="25"/>
      <c r="BT7" s="24"/>
      <c r="BU7" s="25"/>
      <c r="BV7" s="24"/>
      <c r="BW7" s="25"/>
      <c r="BX7" s="24"/>
      <c r="BY7" s="25"/>
      <c r="BZ7" s="24"/>
      <c r="CA7" s="25"/>
      <c r="CB7" s="24"/>
      <c r="CC7" s="25"/>
      <c r="CD7" s="24"/>
      <c r="CE7" s="25"/>
      <c r="CF7" s="66"/>
      <c r="CG7" s="24"/>
      <c r="CH7" s="48"/>
      <c r="CI7" s="24"/>
      <c r="CJ7" s="25"/>
      <c r="CK7" s="24"/>
      <c r="CL7" s="25"/>
      <c r="CM7" s="24"/>
      <c r="CN7" s="25"/>
      <c r="CO7" s="24"/>
      <c r="CP7" s="25"/>
      <c r="CQ7" s="24"/>
      <c r="CR7" s="25"/>
      <c r="CS7" s="24"/>
      <c r="CT7" s="25"/>
      <c r="CU7" s="24"/>
      <c r="CV7" s="25"/>
      <c r="CW7" s="24"/>
      <c r="CX7" s="25"/>
      <c r="CY7" s="24"/>
      <c r="CZ7" s="25"/>
      <c r="DA7" s="24"/>
      <c r="DB7" s="25"/>
      <c r="DC7" s="24"/>
      <c r="DD7" s="25"/>
      <c r="DE7" s="24"/>
      <c r="DF7" s="63"/>
      <c r="DG7" s="27"/>
      <c r="DH7" s="24"/>
      <c r="DI7" s="48"/>
      <c r="DJ7" s="24"/>
      <c r="DK7" s="25"/>
      <c r="DL7" s="24"/>
      <c r="DM7" s="25"/>
      <c r="DN7" s="24"/>
      <c r="DO7" s="25"/>
      <c r="DP7" s="24"/>
      <c r="DQ7" s="25"/>
      <c r="DR7" s="24"/>
      <c r="DS7" s="25"/>
      <c r="DT7" s="24"/>
      <c r="DU7" s="25"/>
      <c r="DV7" s="24"/>
      <c r="DW7" s="25"/>
      <c r="DX7" s="24"/>
      <c r="DY7" s="25"/>
      <c r="DZ7" s="24"/>
      <c r="EA7" s="25"/>
      <c r="EB7" s="24"/>
      <c r="EC7" s="25"/>
      <c r="ED7" s="24"/>
      <c r="EE7" s="25"/>
      <c r="EF7" s="24"/>
      <c r="EG7" s="25"/>
    </row>
    <row r="8" spans="1:137" x14ac:dyDescent="0.25">
      <c r="A8" s="329"/>
      <c r="B8" s="8" t="s">
        <v>3</v>
      </c>
      <c r="C8" s="52">
        <v>2448</v>
      </c>
      <c r="D8" s="51">
        <v>497</v>
      </c>
      <c r="E8" s="9">
        <f>D8/$C8</f>
        <v>0.20302287581699346</v>
      </c>
      <c r="F8" s="50">
        <v>192</v>
      </c>
      <c r="G8" s="9">
        <f t="shared" ref="G8:G18" si="2">F8/$C8</f>
        <v>7.8431372549019607E-2</v>
      </c>
      <c r="H8" s="50">
        <v>10</v>
      </c>
      <c r="I8" s="9">
        <f>H8/$C8</f>
        <v>4.0849673202614381E-3</v>
      </c>
      <c r="J8" s="50">
        <v>45</v>
      </c>
      <c r="K8" s="9">
        <f t="shared" ref="K8:K18" si="3">J8/$C8</f>
        <v>1.8382352941176471E-2</v>
      </c>
      <c r="L8" s="50">
        <v>233</v>
      </c>
      <c r="M8" s="9">
        <f t="shared" ref="M8:M18" si="4">L8/$C8</f>
        <v>9.5179738562091498E-2</v>
      </c>
      <c r="N8" s="50">
        <v>164</v>
      </c>
      <c r="O8" s="9">
        <f t="shared" ref="O8:O18" si="5">N8/$C8</f>
        <v>6.699346405228758E-2</v>
      </c>
      <c r="P8" s="51">
        <v>21</v>
      </c>
      <c r="Q8" s="9">
        <f t="shared" ref="Q8:Q18" si="6">P8/$C8</f>
        <v>8.5784313725490204E-3</v>
      </c>
      <c r="R8" s="50">
        <v>137</v>
      </c>
      <c r="S8" s="9">
        <f t="shared" ref="S8:S18" si="7">R8/$C8</f>
        <v>5.5964052287581702E-2</v>
      </c>
      <c r="T8" s="50">
        <v>64</v>
      </c>
      <c r="U8" s="9">
        <f t="shared" ref="U8:U18" si="8">T8/$C8</f>
        <v>2.6143790849673203E-2</v>
      </c>
      <c r="V8" s="50">
        <v>625</v>
      </c>
      <c r="W8" s="9">
        <f t="shared" ref="W8:W18" si="9">V8/$C8</f>
        <v>0.25531045751633985</v>
      </c>
      <c r="X8" s="50">
        <v>150</v>
      </c>
      <c r="Y8" s="9">
        <f t="shared" ref="Y8:Y18" si="10">X8/$C8</f>
        <v>6.1274509803921566E-2</v>
      </c>
      <c r="Z8" s="50">
        <v>78</v>
      </c>
      <c r="AA8" s="9">
        <f t="shared" ref="AA8:AA18" si="11">Z8/$C8</f>
        <v>3.1862745098039214E-2</v>
      </c>
      <c r="AB8" s="50">
        <v>232</v>
      </c>
      <c r="AC8" s="9">
        <f t="shared" ref="AC8:AC18" si="12">AB8/$C8</f>
        <v>9.4771241830065356E-2</v>
      </c>
      <c r="AD8" s="67">
        <v>2375</v>
      </c>
      <c r="AE8" s="51">
        <v>581</v>
      </c>
      <c r="AF8" s="9">
        <f>AE8/$AD$8</f>
        <v>0.24463157894736842</v>
      </c>
      <c r="AG8" s="50">
        <v>167</v>
      </c>
      <c r="AH8" s="9">
        <f>AG8/AD8</f>
        <v>7.0315789473684207E-2</v>
      </c>
      <c r="AI8" s="50">
        <v>11</v>
      </c>
      <c r="AJ8" s="9">
        <f>AI8/AD8</f>
        <v>4.6315789473684215E-3</v>
      </c>
      <c r="AK8" s="50">
        <v>47</v>
      </c>
      <c r="AL8" s="9">
        <f>AK8/AD8</f>
        <v>1.9789473684210527E-2</v>
      </c>
      <c r="AM8" s="50">
        <v>137</v>
      </c>
      <c r="AN8" s="9">
        <f>AM8/AD8</f>
        <v>5.7684210526315789E-2</v>
      </c>
      <c r="AO8" s="50">
        <v>147</v>
      </c>
      <c r="AP8" s="9">
        <f>AO8/AD8</f>
        <v>6.1894736842105266E-2</v>
      </c>
      <c r="AQ8" s="51">
        <v>41</v>
      </c>
      <c r="AR8" s="9">
        <f>AQ8/AD8</f>
        <v>1.7263157894736841E-2</v>
      </c>
      <c r="AS8" s="50">
        <v>142</v>
      </c>
      <c r="AT8" s="9">
        <f>AS8/AD8</f>
        <v>5.9789473684210524E-2</v>
      </c>
      <c r="AU8" s="50">
        <v>62</v>
      </c>
      <c r="AV8" s="9">
        <f>AU8/AD8</f>
        <v>2.6105263157894736E-2</v>
      </c>
      <c r="AW8" s="50">
        <v>617</v>
      </c>
      <c r="AX8" s="9">
        <f>AW8/AD8</f>
        <v>0.25978947368421051</v>
      </c>
      <c r="AY8" s="50">
        <v>113</v>
      </c>
      <c r="AZ8" s="9">
        <f>AY8/AD8</f>
        <v>4.7578947368421054E-2</v>
      </c>
      <c r="BA8" s="50">
        <v>88</v>
      </c>
      <c r="BB8" s="9">
        <f>BA8/AD8</f>
        <v>3.7052631578947372E-2</v>
      </c>
      <c r="BC8" s="50">
        <v>222</v>
      </c>
      <c r="BD8" s="68">
        <f>BC8/AD8</f>
        <v>9.347368421052632E-2</v>
      </c>
      <c r="BE8" s="28">
        <v>2789</v>
      </c>
      <c r="BF8" s="5">
        <v>624</v>
      </c>
      <c r="BG8" s="9">
        <v>0.22373610613122982</v>
      </c>
      <c r="BH8" s="50">
        <v>195</v>
      </c>
      <c r="BI8" s="9">
        <v>6.9917533166009321E-2</v>
      </c>
      <c r="BJ8" s="50">
        <v>21</v>
      </c>
      <c r="BK8" s="9">
        <f t="shared" ref="BK8:BK18" si="13">BJ8/BE8</f>
        <v>7.5295804948010041E-3</v>
      </c>
      <c r="BL8" s="50">
        <v>24</v>
      </c>
      <c r="BM8" s="9">
        <f>BL8/BE8</f>
        <v>8.6052348512011476E-3</v>
      </c>
      <c r="BN8" s="50">
        <v>257</v>
      </c>
      <c r="BO8" s="9">
        <f>BN8/BE8</f>
        <v>9.214772319827895E-2</v>
      </c>
      <c r="BP8" s="50">
        <v>115</v>
      </c>
      <c r="BQ8" s="9">
        <f>BP8/BE8</f>
        <v>4.1233416995338834E-2</v>
      </c>
      <c r="BR8" s="51">
        <v>35</v>
      </c>
      <c r="BS8" s="9">
        <f>BR8/BE8</f>
        <v>1.254930082466834E-2</v>
      </c>
      <c r="BT8" s="50">
        <v>116</v>
      </c>
      <c r="BU8" s="9">
        <f>BT8/BE8</f>
        <v>4.1591968447472212E-2</v>
      </c>
      <c r="BV8" s="50">
        <v>55</v>
      </c>
      <c r="BW8" s="9">
        <f>BV8/BE8</f>
        <v>1.9720329867335962E-2</v>
      </c>
      <c r="BX8" s="50">
        <v>811</v>
      </c>
      <c r="BY8" s="9">
        <f>BX8/BE8</f>
        <v>0.29078522768017212</v>
      </c>
      <c r="BZ8" s="50">
        <v>126</v>
      </c>
      <c r="CA8" s="9">
        <f>BZ8/BE8</f>
        <v>4.5177482968806026E-2</v>
      </c>
      <c r="CB8" s="50">
        <v>102</v>
      </c>
      <c r="CC8" s="9">
        <f>CB8/BE8</f>
        <v>3.6572248117604879E-2</v>
      </c>
      <c r="CD8" s="50">
        <v>308</v>
      </c>
      <c r="CE8" s="9">
        <f>CD8/BE8</f>
        <v>0.11043384725708139</v>
      </c>
      <c r="CF8" s="67">
        <f>AD8-BE8</f>
        <v>-414</v>
      </c>
      <c r="CG8" s="51">
        <f t="shared" ref="CG8:CG18" si="14">AE8-BF8</f>
        <v>-43</v>
      </c>
      <c r="CH8" s="9">
        <f t="shared" ref="CH8:CJ18" si="15">AF8-BG8</f>
        <v>2.0895472816138599E-2</v>
      </c>
      <c r="CI8" s="50">
        <f t="shared" si="15"/>
        <v>-28</v>
      </c>
      <c r="CJ8" s="9">
        <f t="shared" si="15"/>
        <v>3.9825630767488518E-4</v>
      </c>
      <c r="CK8" s="50">
        <f t="shared" ref="CK8:CK18" si="16">AI8-BJ8</f>
        <v>-10</v>
      </c>
      <c r="CL8" s="9">
        <f t="shared" ref="CL8:CL18" si="17">AJ8-BK8</f>
        <v>-2.8980015474325826E-3</v>
      </c>
      <c r="CM8" s="50">
        <f t="shared" ref="CM8:CM18" si="18">AK8-BL8</f>
        <v>23</v>
      </c>
      <c r="CN8" s="9">
        <f t="shared" ref="CN8:CN18" si="19">AL8-BM8</f>
        <v>1.1184238833009379E-2</v>
      </c>
      <c r="CO8" s="50">
        <f t="shared" ref="CO8:CO18" si="20">AM8-BN8</f>
        <v>-120</v>
      </c>
      <c r="CP8" s="9">
        <f t="shared" ref="CP8:CP18" si="21">AN8-BO8</f>
        <v>-3.446351267196316E-2</v>
      </c>
      <c r="CQ8" s="50">
        <f t="shared" ref="CQ8:CQ18" si="22">AO8-BP8</f>
        <v>32</v>
      </c>
      <c r="CR8" s="9">
        <f t="shared" ref="CR8:CR18" si="23">AP8-BQ8</f>
        <v>2.0661319846766432E-2</v>
      </c>
      <c r="CS8" s="51">
        <f t="shared" ref="CS8:CS18" si="24">AQ8-BR8</f>
        <v>6</v>
      </c>
      <c r="CT8" s="9">
        <f t="shared" ref="CT8:CT18" si="25">AR8-BS8</f>
        <v>4.7138570700685015E-3</v>
      </c>
      <c r="CU8" s="50">
        <f t="shared" ref="CU8:CU18" si="26">AS8-BT8</f>
        <v>26</v>
      </c>
      <c r="CV8" s="9">
        <f t="shared" ref="CV8:CV18" si="27">AT8-BU8</f>
        <v>1.8197505236738312E-2</v>
      </c>
      <c r="CW8" s="50">
        <f t="shared" ref="CW8:CW18" si="28">AU8-BV8</f>
        <v>7</v>
      </c>
      <c r="CX8" s="9">
        <f t="shared" ref="CX8:CX18" si="29">AV8-BW8</f>
        <v>6.3849332905587738E-3</v>
      </c>
      <c r="CY8" s="50">
        <f t="shared" ref="CY8:CY18" si="30">AW8-BX8</f>
        <v>-194</v>
      </c>
      <c r="CZ8" s="9">
        <f t="shared" ref="CZ8:CZ18" si="31">AX8-BY8</f>
        <v>-3.0995753995961606E-2</v>
      </c>
      <c r="DA8" s="50">
        <f t="shared" ref="DA8:DA18" si="32">AY8-BZ8</f>
        <v>-13</v>
      </c>
      <c r="DB8" s="9">
        <f t="shared" ref="DB8:DB18" si="33">AZ8-CA8</f>
        <v>2.4014643996150276E-3</v>
      </c>
      <c r="DC8" s="50">
        <f t="shared" ref="DC8:DC18" si="34">BA8-CB8</f>
        <v>-14</v>
      </c>
      <c r="DD8" s="9">
        <f t="shared" ref="DD8:DD18" si="35">BB8-CC8</f>
        <v>4.8038346134249288E-4</v>
      </c>
      <c r="DE8" s="50">
        <f t="shared" ref="DE8:DE18" si="36">BC8-CD8</f>
        <v>-86</v>
      </c>
      <c r="DF8" s="68">
        <f t="shared" ref="DF8:DF18" si="37">BD8-CE8</f>
        <v>-1.6960163046555066E-2</v>
      </c>
      <c r="DG8" s="28">
        <f t="shared" ref="DG8:DH18" si="38">C8-AD8</f>
        <v>73</v>
      </c>
      <c r="DH8" s="5">
        <f t="shared" si="38"/>
        <v>-84</v>
      </c>
      <c r="DI8" s="9">
        <f t="shared" ref="DI8:DI18" si="39">E8-AF8</f>
        <v>-4.1608703130374958E-2</v>
      </c>
      <c r="DJ8" s="50">
        <f t="shared" ref="DJ8:DJ18" si="40">F8-AG8</f>
        <v>25</v>
      </c>
      <c r="DK8" s="9">
        <f t="shared" ref="DK8:DK18" si="41">G8-AH8</f>
        <v>8.1155830753354002E-3</v>
      </c>
      <c r="DL8" s="50">
        <f t="shared" ref="DL8:DL18" si="42">H8-AI8</f>
        <v>-1</v>
      </c>
      <c r="DM8" s="9">
        <f t="shared" ref="DM8:DM18" si="43">I8-AJ8</f>
        <v>-5.4661162710698333E-4</v>
      </c>
      <c r="DN8" s="50">
        <f t="shared" ref="DN8:DN18" si="44">J8-AK8</f>
        <v>-2</v>
      </c>
      <c r="DO8" s="9">
        <f t="shared" ref="DO8:DO18" si="45">K8-AL8</f>
        <v>-1.4071207430340557E-3</v>
      </c>
      <c r="DP8" s="50">
        <f t="shared" ref="DP8:DP18" si="46">L8-AM8</f>
        <v>96</v>
      </c>
      <c r="DQ8" s="9">
        <f t="shared" ref="DQ8:DQ18" si="47">M8-AN8</f>
        <v>3.7495528035775709E-2</v>
      </c>
      <c r="DR8" s="50">
        <f t="shared" ref="DR8:DR18" si="48">N8-AO8</f>
        <v>17</v>
      </c>
      <c r="DS8" s="9">
        <f t="shared" ref="DS8:DS18" si="49">O8-AP8</f>
        <v>5.0987272101823133E-3</v>
      </c>
      <c r="DT8" s="51">
        <f t="shared" ref="DT8:DT18" si="50">P8-AQ8</f>
        <v>-20</v>
      </c>
      <c r="DU8" s="9">
        <f t="shared" ref="DU8:DU18" si="51">Q8-AR8</f>
        <v>-8.684726522187821E-3</v>
      </c>
      <c r="DV8" s="50">
        <f t="shared" ref="DV8:DV18" si="52">R8-AS8</f>
        <v>-5</v>
      </c>
      <c r="DW8" s="9">
        <f t="shared" ref="DW8:DW18" si="53">S8-AT8</f>
        <v>-3.8254213966288225E-3</v>
      </c>
      <c r="DX8" s="50">
        <f t="shared" ref="DX8:DX18" si="54">T8-AU8</f>
        <v>2</v>
      </c>
      <c r="DY8" s="9">
        <f t="shared" ref="DY8:DY18" si="55">U8-AV8</f>
        <v>3.8527691778467849E-5</v>
      </c>
      <c r="DZ8" s="50">
        <f t="shared" ref="DZ8:DZ18" si="56">V8-AW8</f>
        <v>8</v>
      </c>
      <c r="EA8" s="9">
        <f t="shared" ref="EA8:EA18" si="57">W8-AX8</f>
        <v>-4.4790161678706641E-3</v>
      </c>
      <c r="EB8" s="50">
        <f t="shared" ref="EB8:EB18" si="58">X8-AY8</f>
        <v>37</v>
      </c>
      <c r="EC8" s="9">
        <f t="shared" ref="EC8:EC18" si="59">Y8-AZ8</f>
        <v>1.3695562435500512E-2</v>
      </c>
      <c r="ED8" s="50">
        <f t="shared" ref="ED8:ED18" si="60">Z8-BA8</f>
        <v>-10</v>
      </c>
      <c r="EE8" s="9">
        <f t="shared" ref="EE8:EE18" si="61">AA8-BB8</f>
        <v>-5.1898864809081582E-3</v>
      </c>
      <c r="EF8" s="50">
        <f t="shared" ref="EF8:EF18" si="62">AB8-BC8</f>
        <v>10</v>
      </c>
      <c r="EG8" s="9">
        <f t="shared" ref="EG8:EG18" si="63">AC8-BD8</f>
        <v>1.2975576195390359E-3</v>
      </c>
    </row>
    <row r="9" spans="1:137" x14ac:dyDescent="0.25">
      <c r="A9" s="329"/>
      <c r="B9" s="8" t="s">
        <v>4</v>
      </c>
      <c r="C9" s="52">
        <v>36774</v>
      </c>
      <c r="D9" s="51">
        <v>1133</v>
      </c>
      <c r="E9" s="9">
        <f t="shared" ref="E9:E18" si="64">D9/$C9</f>
        <v>3.0809811279708488E-2</v>
      </c>
      <c r="F9" s="50">
        <v>3156</v>
      </c>
      <c r="G9" s="9">
        <f t="shared" si="2"/>
        <v>8.5821504323706971E-2</v>
      </c>
      <c r="H9" s="50">
        <v>1282</v>
      </c>
      <c r="I9" s="9">
        <f t="shared" ref="I9:I18" si="65">H9/$C9</f>
        <v>3.4861586990808727E-2</v>
      </c>
      <c r="J9" s="50">
        <v>1143</v>
      </c>
      <c r="K9" s="9">
        <f t="shared" si="3"/>
        <v>3.1081742535487029E-2</v>
      </c>
      <c r="L9" s="50">
        <v>5171</v>
      </c>
      <c r="M9" s="9">
        <f t="shared" si="4"/>
        <v>0.1406156523630826</v>
      </c>
      <c r="N9" s="50">
        <v>1939</v>
      </c>
      <c r="O9" s="9">
        <f t="shared" si="5"/>
        <v>5.2727470495458749E-2</v>
      </c>
      <c r="P9" s="51">
        <v>609</v>
      </c>
      <c r="Q9" s="9">
        <f t="shared" si="6"/>
        <v>1.6560613476913035E-2</v>
      </c>
      <c r="R9" s="50">
        <v>2770</v>
      </c>
      <c r="S9" s="9">
        <f t="shared" si="7"/>
        <v>7.532495785065535E-2</v>
      </c>
      <c r="T9" s="50">
        <v>2709</v>
      </c>
      <c r="U9" s="9">
        <f t="shared" si="8"/>
        <v>7.366617719040626E-2</v>
      </c>
      <c r="V9" s="50">
        <v>8343</v>
      </c>
      <c r="W9" s="9">
        <f t="shared" si="9"/>
        <v>0.22687224669603523</v>
      </c>
      <c r="X9" s="50">
        <v>4209</v>
      </c>
      <c r="Y9" s="9">
        <f t="shared" si="10"/>
        <v>0.11445586555718715</v>
      </c>
      <c r="Z9" s="50">
        <v>1724</v>
      </c>
      <c r="AA9" s="9">
        <f t="shared" si="11"/>
        <v>4.6880948496220154E-2</v>
      </c>
      <c r="AB9" s="50">
        <v>2586</v>
      </c>
      <c r="AC9" s="9">
        <f t="shared" si="12"/>
        <v>7.0321422744330231E-2</v>
      </c>
      <c r="AD9" s="67">
        <v>36519</v>
      </c>
      <c r="AE9" s="51">
        <v>1192</v>
      </c>
      <c r="AF9" s="9">
        <f t="shared" ref="AF9:AF14" si="66">AE9/AD9</f>
        <v>3.2640543278841153E-2</v>
      </c>
      <c r="AG9" s="50">
        <v>2978</v>
      </c>
      <c r="AH9" s="9">
        <f t="shared" ref="AH9:AH18" si="67">AG9/AD9</f>
        <v>8.1546592184890063E-2</v>
      </c>
      <c r="AI9" s="50">
        <v>1367</v>
      </c>
      <c r="AJ9" s="9">
        <f t="shared" ref="AJ9:AJ18" si="68">AI9/AD9</f>
        <v>3.7432569347462967E-2</v>
      </c>
      <c r="AK9" s="50">
        <v>1035</v>
      </c>
      <c r="AL9" s="9">
        <f t="shared" ref="AL9:AL18" si="69">AK9/AD9</f>
        <v>2.8341411320134725E-2</v>
      </c>
      <c r="AM9" s="50">
        <v>5135</v>
      </c>
      <c r="AN9" s="9">
        <f t="shared" ref="AN9:AN18" si="70">AM9/AD9</f>
        <v>0.14061173635641722</v>
      </c>
      <c r="AO9" s="50">
        <v>1798</v>
      </c>
      <c r="AP9" s="9">
        <f t="shared" ref="AP9:AP18" si="71">AO9/AD9</f>
        <v>4.923464497932583E-2</v>
      </c>
      <c r="AQ9" s="51">
        <v>634</v>
      </c>
      <c r="AR9" s="9">
        <f t="shared" ref="AR9:AR18" si="72">AQ9/AD9</f>
        <v>1.7360825871464168E-2</v>
      </c>
      <c r="AS9" s="50">
        <v>2801</v>
      </c>
      <c r="AT9" s="9">
        <f t="shared" ref="AT9:AT18" si="73">AS9/AD9</f>
        <v>7.6699800104055429E-2</v>
      </c>
      <c r="AU9" s="50">
        <v>2311</v>
      </c>
      <c r="AV9" s="9">
        <f t="shared" ref="AV9:AV18" si="74">AU9/AD9</f>
        <v>6.3282127111914346E-2</v>
      </c>
      <c r="AW9" s="50">
        <v>8260</v>
      </c>
      <c r="AX9" s="9">
        <f t="shared" ref="AX9:AX18" si="75">AW9/AD9</f>
        <v>0.2261836304389496</v>
      </c>
      <c r="AY9" s="50">
        <v>3965</v>
      </c>
      <c r="AZ9" s="9">
        <f t="shared" ref="AZ9:AZ18" si="76">AY9/AD9</f>
        <v>0.10857361921191708</v>
      </c>
      <c r="BA9" s="50">
        <v>1683</v>
      </c>
      <c r="BB9" s="9">
        <f t="shared" ref="BB9:BB18" si="77">BA9/AD9</f>
        <v>4.6085599277088642E-2</v>
      </c>
      <c r="BC9" s="50">
        <v>3360</v>
      </c>
      <c r="BD9" s="68">
        <f t="shared" ref="BD9:BD18" si="78">BC9/AD9</f>
        <v>9.200690051753882E-2</v>
      </c>
      <c r="BE9" s="28">
        <v>34792</v>
      </c>
      <c r="BF9" s="5">
        <v>1028</v>
      </c>
      <c r="BG9" s="9">
        <v>2.9547022303977925E-2</v>
      </c>
      <c r="BH9" s="50">
        <v>2650</v>
      </c>
      <c r="BI9" s="9">
        <v>7.6166934927569555E-2</v>
      </c>
      <c r="BJ9" s="50">
        <v>1212</v>
      </c>
      <c r="BK9" s="9">
        <f t="shared" si="13"/>
        <v>3.4835594389514828E-2</v>
      </c>
      <c r="BL9" s="50">
        <v>1289</v>
      </c>
      <c r="BM9" s="9">
        <f t="shared" ref="BM9:BM18" si="79">BL9/BE9</f>
        <v>3.7048746838353644E-2</v>
      </c>
      <c r="BN9" s="50">
        <v>4925</v>
      </c>
      <c r="BO9" s="9">
        <f t="shared" ref="BO9:BO18" si="80">BN9/BE9</f>
        <v>0.14155553000689813</v>
      </c>
      <c r="BP9" s="50">
        <v>1954</v>
      </c>
      <c r="BQ9" s="9">
        <f t="shared" ref="BQ9:BQ18" si="81">BP9/BE9</f>
        <v>5.6162336169234307E-2</v>
      </c>
      <c r="BR9" s="51">
        <v>832</v>
      </c>
      <c r="BS9" s="9">
        <f t="shared" ref="BS9:BS18" si="82">BR9/BE9</f>
        <v>2.391354334329731E-2</v>
      </c>
      <c r="BT9" s="50">
        <v>2579</v>
      </c>
      <c r="BU9" s="9">
        <f t="shared" ref="BU9:BU18" si="83">BT9/BE9</f>
        <v>7.4126235916302602E-2</v>
      </c>
      <c r="BV9" s="50">
        <v>2259</v>
      </c>
      <c r="BW9" s="9">
        <f t="shared" ref="BW9:BW18" si="84">BV9/BE9</f>
        <v>6.4928719245803637E-2</v>
      </c>
      <c r="BX9" s="50">
        <v>8297</v>
      </c>
      <c r="BY9" s="9">
        <f t="shared" ref="BY9:BY18" si="85">BX9/BE9</f>
        <v>0.238474361922281</v>
      </c>
      <c r="BZ9" s="50">
        <v>3454</v>
      </c>
      <c r="CA9" s="9">
        <f t="shared" ref="CA9:CA18" si="86">BZ9/BE9</f>
        <v>9.9275695562198202E-2</v>
      </c>
      <c r="CB9" s="50">
        <v>1894</v>
      </c>
      <c r="CC9" s="9">
        <f t="shared" ref="CC9:CC18" si="87">CB9/BE9</f>
        <v>5.4437801793515754E-2</v>
      </c>
      <c r="CD9" s="50">
        <v>2419</v>
      </c>
      <c r="CE9" s="9">
        <f t="shared" ref="CE9:CE18" si="88">CD9/BE9</f>
        <v>6.9527477581053113E-2</v>
      </c>
      <c r="CF9" s="67">
        <f t="shared" ref="CF9:CF20" si="89">AD9-BE9</f>
        <v>1727</v>
      </c>
      <c r="CG9" s="51">
        <f t="shared" si="14"/>
        <v>164</v>
      </c>
      <c r="CH9" s="9">
        <f t="shared" si="15"/>
        <v>3.0935209748632272E-3</v>
      </c>
      <c r="CI9" s="50">
        <f t="shared" si="15"/>
        <v>328</v>
      </c>
      <c r="CJ9" s="9">
        <f t="shared" si="15"/>
        <v>5.3796572573205081E-3</v>
      </c>
      <c r="CK9" s="50">
        <f t="shared" si="16"/>
        <v>155</v>
      </c>
      <c r="CL9" s="9">
        <f t="shared" si="17"/>
        <v>2.5969749579481394E-3</v>
      </c>
      <c r="CM9" s="50">
        <f t="shared" si="18"/>
        <v>-254</v>
      </c>
      <c r="CN9" s="9">
        <f t="shared" si="19"/>
        <v>-8.7073355182189192E-3</v>
      </c>
      <c r="CO9" s="50">
        <f t="shared" si="20"/>
        <v>210</v>
      </c>
      <c r="CP9" s="9">
        <f t="shared" si="21"/>
        <v>-9.4379365048091746E-4</v>
      </c>
      <c r="CQ9" s="50">
        <f t="shared" si="22"/>
        <v>-156</v>
      </c>
      <c r="CR9" s="9">
        <f t="shared" si="23"/>
        <v>-6.9276911899084775E-3</v>
      </c>
      <c r="CS9" s="51">
        <f t="shared" si="24"/>
        <v>-198</v>
      </c>
      <c r="CT9" s="9">
        <f t="shared" si="25"/>
        <v>-6.5527174718331416E-3</v>
      </c>
      <c r="CU9" s="50">
        <f t="shared" si="26"/>
        <v>222</v>
      </c>
      <c r="CV9" s="9">
        <f t="shared" si="27"/>
        <v>2.5735641877528276E-3</v>
      </c>
      <c r="CW9" s="50">
        <f t="shared" si="28"/>
        <v>52</v>
      </c>
      <c r="CX9" s="9">
        <f t="shared" si="29"/>
        <v>-1.6465921338892908E-3</v>
      </c>
      <c r="CY9" s="50">
        <f t="shared" si="30"/>
        <v>-37</v>
      </c>
      <c r="CZ9" s="9">
        <f t="shared" si="31"/>
        <v>-1.2290731483331402E-2</v>
      </c>
      <c r="DA9" s="50">
        <f t="shared" si="32"/>
        <v>511</v>
      </c>
      <c r="DB9" s="9">
        <f t="shared" si="33"/>
        <v>9.2979236497188755E-3</v>
      </c>
      <c r="DC9" s="50">
        <f t="shared" si="34"/>
        <v>-211</v>
      </c>
      <c r="DD9" s="9">
        <f t="shared" si="35"/>
        <v>-8.3522025164271124E-3</v>
      </c>
      <c r="DE9" s="50">
        <f t="shared" si="36"/>
        <v>941</v>
      </c>
      <c r="DF9" s="68">
        <f t="shared" si="37"/>
        <v>2.2479422936485707E-2</v>
      </c>
      <c r="DG9" s="28">
        <f t="shared" si="38"/>
        <v>255</v>
      </c>
      <c r="DH9" s="5">
        <f t="shared" si="38"/>
        <v>-59</v>
      </c>
      <c r="DI9" s="9">
        <f t="shared" si="39"/>
        <v>-1.8307319991326641E-3</v>
      </c>
      <c r="DJ9" s="50">
        <f t="shared" si="40"/>
        <v>178</v>
      </c>
      <c r="DK9" s="9">
        <f t="shared" si="41"/>
        <v>4.2749121388169081E-3</v>
      </c>
      <c r="DL9" s="50">
        <f t="shared" si="42"/>
        <v>-85</v>
      </c>
      <c r="DM9" s="9">
        <f t="shared" si="43"/>
        <v>-2.5709823566542403E-3</v>
      </c>
      <c r="DN9" s="50">
        <f t="shared" si="44"/>
        <v>108</v>
      </c>
      <c r="DO9" s="9">
        <f t="shared" si="45"/>
        <v>2.7403312153523041E-3</v>
      </c>
      <c r="DP9" s="50">
        <f t="shared" si="46"/>
        <v>36</v>
      </c>
      <c r="DQ9" s="9">
        <f t="shared" si="47"/>
        <v>3.9160066653831649E-6</v>
      </c>
      <c r="DR9" s="50">
        <f t="shared" si="48"/>
        <v>141</v>
      </c>
      <c r="DS9" s="9">
        <f t="shared" si="49"/>
        <v>3.4928255161329191E-3</v>
      </c>
      <c r="DT9" s="51">
        <f t="shared" si="50"/>
        <v>-25</v>
      </c>
      <c r="DU9" s="9">
        <f t="shared" si="51"/>
        <v>-8.0021239455113288E-4</v>
      </c>
      <c r="DV9" s="50">
        <f t="shared" si="52"/>
        <v>-31</v>
      </c>
      <c r="DW9" s="9">
        <f t="shared" si="53"/>
        <v>-1.3748422534000798E-3</v>
      </c>
      <c r="DX9" s="50">
        <f t="shared" si="54"/>
        <v>398</v>
      </c>
      <c r="DY9" s="9">
        <f t="shared" si="55"/>
        <v>1.0384050078491913E-2</v>
      </c>
      <c r="DZ9" s="50">
        <f t="shared" si="56"/>
        <v>83</v>
      </c>
      <c r="EA9" s="9">
        <f t="shared" si="57"/>
        <v>6.8861625708563357E-4</v>
      </c>
      <c r="EB9" s="50">
        <f t="shared" si="58"/>
        <v>244</v>
      </c>
      <c r="EC9" s="9">
        <f t="shared" si="59"/>
        <v>5.8822463452700702E-3</v>
      </c>
      <c r="ED9" s="50">
        <f t="shared" si="60"/>
        <v>41</v>
      </c>
      <c r="EE9" s="9">
        <f t="shared" si="61"/>
        <v>7.953492191315123E-4</v>
      </c>
      <c r="EF9" s="50">
        <f t="shared" si="62"/>
        <v>-774</v>
      </c>
      <c r="EG9" s="9">
        <f t="shared" si="63"/>
        <v>-2.1685477773208589E-2</v>
      </c>
    </row>
    <row r="10" spans="1:137" x14ac:dyDescent="0.25">
      <c r="A10" s="329"/>
      <c r="B10" s="8" t="s">
        <v>5</v>
      </c>
      <c r="C10" s="52">
        <v>2569</v>
      </c>
      <c r="D10" s="51">
        <v>661</v>
      </c>
      <c r="E10" s="9">
        <f t="shared" si="64"/>
        <v>0.25729855975087584</v>
      </c>
      <c r="F10" s="50">
        <v>175</v>
      </c>
      <c r="G10" s="9">
        <f t="shared" si="2"/>
        <v>6.8119891008174394E-2</v>
      </c>
      <c r="H10" s="50">
        <v>45</v>
      </c>
      <c r="I10" s="9">
        <f t="shared" si="65"/>
        <v>1.7516543402101986E-2</v>
      </c>
      <c r="J10" s="50">
        <v>59</v>
      </c>
      <c r="K10" s="9">
        <f t="shared" si="3"/>
        <v>2.2966134682755938E-2</v>
      </c>
      <c r="L10" s="50">
        <v>188</v>
      </c>
      <c r="M10" s="9">
        <f t="shared" si="4"/>
        <v>7.3180225768781623E-2</v>
      </c>
      <c r="N10" s="50">
        <v>95</v>
      </c>
      <c r="O10" s="9">
        <f t="shared" si="5"/>
        <v>3.6979369404437523E-2</v>
      </c>
      <c r="P10" s="51">
        <v>26</v>
      </c>
      <c r="Q10" s="9">
        <f t="shared" si="6"/>
        <v>1.012066952121448E-2</v>
      </c>
      <c r="R10" s="50">
        <v>117</v>
      </c>
      <c r="S10" s="9">
        <f t="shared" si="7"/>
        <v>4.5543012845465164E-2</v>
      </c>
      <c r="T10" s="50">
        <v>126</v>
      </c>
      <c r="U10" s="9">
        <f t="shared" si="8"/>
        <v>4.9046321525885561E-2</v>
      </c>
      <c r="V10" s="50">
        <v>628</v>
      </c>
      <c r="W10" s="9">
        <f t="shared" si="9"/>
        <v>0.24445309458933437</v>
      </c>
      <c r="X10" s="50">
        <v>178</v>
      </c>
      <c r="Y10" s="9">
        <f t="shared" si="10"/>
        <v>6.9287660568314521E-2</v>
      </c>
      <c r="Z10" s="50">
        <v>67</v>
      </c>
      <c r="AA10" s="9">
        <f t="shared" si="11"/>
        <v>2.6080186843129623E-2</v>
      </c>
      <c r="AB10" s="50">
        <v>204</v>
      </c>
      <c r="AC10" s="9">
        <f t="shared" si="12"/>
        <v>7.9408330089528995E-2</v>
      </c>
      <c r="AD10" s="67">
        <v>2530</v>
      </c>
      <c r="AE10" s="51">
        <v>679</v>
      </c>
      <c r="AF10" s="9">
        <f t="shared" si="66"/>
        <v>0.26837944664031621</v>
      </c>
      <c r="AG10" s="50">
        <v>218</v>
      </c>
      <c r="AH10" s="9">
        <f t="shared" si="67"/>
        <v>8.6166007905138342E-2</v>
      </c>
      <c r="AI10" s="50">
        <v>34</v>
      </c>
      <c r="AJ10" s="9">
        <f t="shared" si="68"/>
        <v>1.3438735177865613E-2</v>
      </c>
      <c r="AK10" s="50">
        <v>55</v>
      </c>
      <c r="AL10" s="9">
        <f t="shared" si="69"/>
        <v>2.1739130434782608E-2</v>
      </c>
      <c r="AM10" s="50">
        <v>150</v>
      </c>
      <c r="AN10" s="9">
        <f t="shared" si="70"/>
        <v>5.9288537549407112E-2</v>
      </c>
      <c r="AO10" s="50">
        <v>103</v>
      </c>
      <c r="AP10" s="9">
        <f t="shared" si="71"/>
        <v>4.0711462450592886E-2</v>
      </c>
      <c r="AQ10" s="51">
        <v>16</v>
      </c>
      <c r="AR10" s="9">
        <f t="shared" si="72"/>
        <v>6.3241106719367588E-3</v>
      </c>
      <c r="AS10" s="50">
        <v>122</v>
      </c>
      <c r="AT10" s="9">
        <f t="shared" si="73"/>
        <v>4.8221343873517786E-2</v>
      </c>
      <c r="AU10" s="50">
        <v>91</v>
      </c>
      <c r="AV10" s="9">
        <f t="shared" si="74"/>
        <v>3.5968379446640317E-2</v>
      </c>
      <c r="AW10" s="50">
        <v>614</v>
      </c>
      <c r="AX10" s="9">
        <f t="shared" si="75"/>
        <v>0.24268774703557311</v>
      </c>
      <c r="AY10" s="50">
        <v>169</v>
      </c>
      <c r="AZ10" s="9">
        <f t="shared" si="76"/>
        <v>6.6798418972332019E-2</v>
      </c>
      <c r="BA10" s="50">
        <v>76</v>
      </c>
      <c r="BB10" s="9">
        <f t="shared" si="77"/>
        <v>3.0039525691699605E-2</v>
      </c>
      <c r="BC10" s="50">
        <v>203</v>
      </c>
      <c r="BD10" s="68">
        <f t="shared" si="78"/>
        <v>8.0237154150197623E-2</v>
      </c>
      <c r="BE10" s="28">
        <v>2600</v>
      </c>
      <c r="BF10" s="5">
        <v>849</v>
      </c>
      <c r="BG10" s="9">
        <v>0.32653846153846156</v>
      </c>
      <c r="BH10" s="50">
        <v>125</v>
      </c>
      <c r="BI10" s="9">
        <v>4.807692307692308E-2</v>
      </c>
      <c r="BJ10" s="50">
        <v>80</v>
      </c>
      <c r="BK10" s="9">
        <f t="shared" si="13"/>
        <v>3.0769230769230771E-2</v>
      </c>
      <c r="BL10" s="50">
        <v>42</v>
      </c>
      <c r="BM10" s="9">
        <f t="shared" si="79"/>
        <v>1.6153846153846154E-2</v>
      </c>
      <c r="BN10" s="50">
        <v>224</v>
      </c>
      <c r="BO10" s="9">
        <f t="shared" si="80"/>
        <v>8.615384615384615E-2</v>
      </c>
      <c r="BP10" s="50">
        <v>74</v>
      </c>
      <c r="BQ10" s="9">
        <f t="shared" si="81"/>
        <v>2.8461538461538462E-2</v>
      </c>
      <c r="BR10" s="51">
        <v>35</v>
      </c>
      <c r="BS10" s="9">
        <f t="shared" si="82"/>
        <v>1.3461538461538462E-2</v>
      </c>
      <c r="BT10" s="50">
        <v>125</v>
      </c>
      <c r="BU10" s="9">
        <f t="shared" si="83"/>
        <v>4.807692307692308E-2</v>
      </c>
      <c r="BV10" s="50">
        <v>61</v>
      </c>
      <c r="BW10" s="9">
        <f t="shared" si="84"/>
        <v>2.3461538461538461E-2</v>
      </c>
      <c r="BX10" s="50">
        <v>573</v>
      </c>
      <c r="BY10" s="9">
        <f t="shared" si="85"/>
        <v>0.22038461538461537</v>
      </c>
      <c r="BZ10" s="50">
        <v>157</v>
      </c>
      <c r="CA10" s="9">
        <f t="shared" si="86"/>
        <v>6.0384615384615384E-2</v>
      </c>
      <c r="CB10" s="50">
        <v>114</v>
      </c>
      <c r="CC10" s="9">
        <f t="shared" si="87"/>
        <v>4.3846153846153847E-2</v>
      </c>
      <c r="CD10" s="50">
        <v>141</v>
      </c>
      <c r="CE10" s="9">
        <f t="shared" si="88"/>
        <v>5.4230769230769228E-2</v>
      </c>
      <c r="CF10" s="67">
        <f t="shared" si="89"/>
        <v>-70</v>
      </c>
      <c r="CG10" s="51">
        <f t="shared" si="14"/>
        <v>-170</v>
      </c>
      <c r="CH10" s="9">
        <f t="shared" si="15"/>
        <v>-5.8159014898145345E-2</v>
      </c>
      <c r="CI10" s="50">
        <f t="shared" si="15"/>
        <v>93</v>
      </c>
      <c r="CJ10" s="9">
        <f t="shared" si="15"/>
        <v>3.8089084828215262E-2</v>
      </c>
      <c r="CK10" s="50">
        <f t="shared" si="16"/>
        <v>-46</v>
      </c>
      <c r="CL10" s="9">
        <f t="shared" si="17"/>
        <v>-1.733049559136516E-2</v>
      </c>
      <c r="CM10" s="50">
        <f t="shared" si="18"/>
        <v>13</v>
      </c>
      <c r="CN10" s="9">
        <f t="shared" si="19"/>
        <v>5.585284280936454E-3</v>
      </c>
      <c r="CO10" s="50">
        <f t="shared" si="20"/>
        <v>-74</v>
      </c>
      <c r="CP10" s="9">
        <f t="shared" si="21"/>
        <v>-2.6865308604439038E-2</v>
      </c>
      <c r="CQ10" s="50">
        <f t="shared" si="22"/>
        <v>29</v>
      </c>
      <c r="CR10" s="9">
        <f t="shared" si="23"/>
        <v>1.2249923989054425E-2</v>
      </c>
      <c r="CS10" s="51">
        <f t="shared" si="24"/>
        <v>-19</v>
      </c>
      <c r="CT10" s="9">
        <f t="shared" si="25"/>
        <v>-7.1374277896017035E-3</v>
      </c>
      <c r="CU10" s="50">
        <f t="shared" si="26"/>
        <v>-3</v>
      </c>
      <c r="CV10" s="9">
        <f t="shared" si="27"/>
        <v>1.4442079659470614E-4</v>
      </c>
      <c r="CW10" s="50">
        <f t="shared" si="28"/>
        <v>30</v>
      </c>
      <c r="CX10" s="9">
        <f t="shared" si="29"/>
        <v>1.2506840985101856E-2</v>
      </c>
      <c r="CY10" s="50">
        <f t="shared" si="30"/>
        <v>41</v>
      </c>
      <c r="CZ10" s="9">
        <f t="shared" si="31"/>
        <v>2.2303131650957736E-2</v>
      </c>
      <c r="DA10" s="50">
        <f t="shared" si="32"/>
        <v>12</v>
      </c>
      <c r="DB10" s="9">
        <f t="shared" si="33"/>
        <v>6.4138035877166349E-3</v>
      </c>
      <c r="DC10" s="50">
        <f t="shared" si="34"/>
        <v>-38</v>
      </c>
      <c r="DD10" s="9">
        <f t="shared" si="35"/>
        <v>-1.3806628154454242E-2</v>
      </c>
      <c r="DE10" s="50">
        <f t="shared" si="36"/>
        <v>62</v>
      </c>
      <c r="DF10" s="68">
        <f t="shared" si="37"/>
        <v>2.6006384919428395E-2</v>
      </c>
      <c r="DG10" s="28">
        <f t="shared" si="38"/>
        <v>39</v>
      </c>
      <c r="DH10" s="5">
        <f t="shared" si="38"/>
        <v>-18</v>
      </c>
      <c r="DI10" s="9">
        <f t="shared" si="39"/>
        <v>-1.1080886889440367E-2</v>
      </c>
      <c r="DJ10" s="50">
        <f t="shared" si="40"/>
        <v>-43</v>
      </c>
      <c r="DK10" s="9">
        <f t="shared" si="41"/>
        <v>-1.8046116896963948E-2</v>
      </c>
      <c r="DL10" s="50">
        <f t="shared" si="42"/>
        <v>11</v>
      </c>
      <c r="DM10" s="9">
        <f t="shared" si="43"/>
        <v>4.077808224236373E-3</v>
      </c>
      <c r="DN10" s="50">
        <f t="shared" si="44"/>
        <v>4</v>
      </c>
      <c r="DO10" s="9">
        <f t="shared" si="45"/>
        <v>1.2270042479733297E-3</v>
      </c>
      <c r="DP10" s="50">
        <f t="shared" si="46"/>
        <v>38</v>
      </c>
      <c r="DQ10" s="9">
        <f t="shared" si="47"/>
        <v>1.3891688219374511E-2</v>
      </c>
      <c r="DR10" s="50">
        <f t="shared" si="48"/>
        <v>-8</v>
      </c>
      <c r="DS10" s="9">
        <f t="shared" si="49"/>
        <v>-3.7320930461553631E-3</v>
      </c>
      <c r="DT10" s="51">
        <f t="shared" si="50"/>
        <v>10</v>
      </c>
      <c r="DU10" s="9">
        <f t="shared" si="51"/>
        <v>3.7965588492777213E-3</v>
      </c>
      <c r="DV10" s="50">
        <f t="shared" si="52"/>
        <v>-5</v>
      </c>
      <c r="DW10" s="9">
        <f t="shared" si="53"/>
        <v>-2.6783310280526218E-3</v>
      </c>
      <c r="DX10" s="50">
        <f t="shared" si="54"/>
        <v>35</v>
      </c>
      <c r="DY10" s="9">
        <f t="shared" si="55"/>
        <v>1.3077942079245244E-2</v>
      </c>
      <c r="DZ10" s="50">
        <f t="shared" si="56"/>
        <v>14</v>
      </c>
      <c r="EA10" s="9">
        <f t="shared" si="57"/>
        <v>1.7653475537612595E-3</v>
      </c>
      <c r="EB10" s="50">
        <f t="shared" si="58"/>
        <v>9</v>
      </c>
      <c r="EC10" s="9">
        <f t="shared" si="59"/>
        <v>2.4892415959825026E-3</v>
      </c>
      <c r="ED10" s="50">
        <f t="shared" si="60"/>
        <v>-9</v>
      </c>
      <c r="EE10" s="9">
        <f t="shared" si="61"/>
        <v>-3.9593388485699814E-3</v>
      </c>
      <c r="EF10" s="50">
        <f t="shared" si="62"/>
        <v>1</v>
      </c>
      <c r="EG10" s="9">
        <f t="shared" si="63"/>
        <v>-8.2882406066862868E-4</v>
      </c>
    </row>
    <row r="11" spans="1:137" x14ac:dyDescent="0.25">
      <c r="A11" s="329"/>
      <c r="B11" s="8" t="s">
        <v>6</v>
      </c>
      <c r="C11" s="52">
        <v>5320</v>
      </c>
      <c r="D11" s="51">
        <v>699</v>
      </c>
      <c r="E11" s="9">
        <f t="shared" si="64"/>
        <v>0.13139097744360903</v>
      </c>
      <c r="F11" s="50">
        <v>370</v>
      </c>
      <c r="G11" s="9">
        <f t="shared" si="2"/>
        <v>6.9548872180451124E-2</v>
      </c>
      <c r="H11" s="50">
        <v>35</v>
      </c>
      <c r="I11" s="9">
        <f t="shared" si="65"/>
        <v>6.5789473684210523E-3</v>
      </c>
      <c r="J11" s="50">
        <v>106</v>
      </c>
      <c r="K11" s="9">
        <f t="shared" si="3"/>
        <v>1.9924812030075189E-2</v>
      </c>
      <c r="L11" s="50">
        <v>508</v>
      </c>
      <c r="M11" s="9">
        <f t="shared" si="4"/>
        <v>9.5488721804511276E-2</v>
      </c>
      <c r="N11" s="50">
        <v>202</v>
      </c>
      <c r="O11" s="9">
        <f t="shared" si="5"/>
        <v>3.7969924812030077E-2</v>
      </c>
      <c r="P11" s="51">
        <v>90</v>
      </c>
      <c r="Q11" s="9">
        <f t="shared" si="6"/>
        <v>1.6917293233082706E-2</v>
      </c>
      <c r="R11" s="50">
        <v>252</v>
      </c>
      <c r="S11" s="9">
        <f t="shared" si="7"/>
        <v>4.736842105263158E-2</v>
      </c>
      <c r="T11" s="50">
        <v>109</v>
      </c>
      <c r="U11" s="9">
        <f t="shared" si="8"/>
        <v>2.0488721804511278E-2</v>
      </c>
      <c r="V11" s="50">
        <v>1697</v>
      </c>
      <c r="W11" s="9">
        <f t="shared" si="9"/>
        <v>0.31898496240601504</v>
      </c>
      <c r="X11" s="50">
        <v>645</v>
      </c>
      <c r="Y11" s="9">
        <f t="shared" si="10"/>
        <v>0.1212406015037594</v>
      </c>
      <c r="Z11" s="50">
        <v>227</v>
      </c>
      <c r="AA11" s="9">
        <f t="shared" si="11"/>
        <v>4.2669172932330829E-2</v>
      </c>
      <c r="AB11" s="50">
        <v>380</v>
      </c>
      <c r="AC11" s="9">
        <f t="shared" si="12"/>
        <v>7.1428571428571425E-2</v>
      </c>
      <c r="AD11" s="67">
        <v>5742</v>
      </c>
      <c r="AE11" s="51">
        <v>766</v>
      </c>
      <c r="AF11" s="9">
        <f t="shared" si="66"/>
        <v>0.13340299547196099</v>
      </c>
      <c r="AG11" s="50">
        <v>340</v>
      </c>
      <c r="AH11" s="9">
        <f t="shared" si="67"/>
        <v>5.9212817833507486E-2</v>
      </c>
      <c r="AI11" s="50">
        <v>42</v>
      </c>
      <c r="AJ11" s="9">
        <f t="shared" si="68"/>
        <v>7.3145245559038665E-3</v>
      </c>
      <c r="AK11" s="50">
        <v>134</v>
      </c>
      <c r="AL11" s="9">
        <f t="shared" si="69"/>
        <v>2.3336816440264717E-2</v>
      </c>
      <c r="AM11" s="50">
        <v>474</v>
      </c>
      <c r="AN11" s="9">
        <f t="shared" si="70"/>
        <v>8.254963427377221E-2</v>
      </c>
      <c r="AO11" s="50">
        <v>219</v>
      </c>
      <c r="AP11" s="9">
        <f t="shared" si="71"/>
        <v>3.8140020898641588E-2</v>
      </c>
      <c r="AQ11" s="51">
        <v>51</v>
      </c>
      <c r="AR11" s="9">
        <f t="shared" si="72"/>
        <v>8.881922675026124E-3</v>
      </c>
      <c r="AS11" s="50">
        <v>286</v>
      </c>
      <c r="AT11" s="9">
        <f t="shared" si="73"/>
        <v>4.9808429118773943E-2</v>
      </c>
      <c r="AU11" s="50">
        <v>179</v>
      </c>
      <c r="AV11" s="9">
        <f t="shared" si="74"/>
        <v>3.1173807035876001E-2</v>
      </c>
      <c r="AW11" s="50">
        <v>1715</v>
      </c>
      <c r="AX11" s="9">
        <f t="shared" si="75"/>
        <v>0.29867641936607453</v>
      </c>
      <c r="AY11" s="50">
        <v>724</v>
      </c>
      <c r="AZ11" s="9">
        <f t="shared" si="76"/>
        <v>0.12608847091605713</v>
      </c>
      <c r="BA11" s="50">
        <v>227</v>
      </c>
      <c r="BB11" s="9">
        <f t="shared" si="77"/>
        <v>3.9533263671194703E-2</v>
      </c>
      <c r="BC11" s="50">
        <v>585</v>
      </c>
      <c r="BD11" s="68">
        <f t="shared" si="78"/>
        <v>0.10188087774294671</v>
      </c>
      <c r="BE11" s="28">
        <v>4750</v>
      </c>
      <c r="BF11" s="5">
        <v>444</v>
      </c>
      <c r="BG11" s="9">
        <v>9.347368421052632E-2</v>
      </c>
      <c r="BH11" s="50">
        <v>275</v>
      </c>
      <c r="BI11" s="9">
        <v>5.7894736842105263E-2</v>
      </c>
      <c r="BJ11" s="50">
        <v>65</v>
      </c>
      <c r="BK11" s="9">
        <f t="shared" si="13"/>
        <v>1.368421052631579E-2</v>
      </c>
      <c r="BL11" s="50">
        <v>47</v>
      </c>
      <c r="BM11" s="9">
        <f t="shared" si="79"/>
        <v>9.8947368421052635E-3</v>
      </c>
      <c r="BN11" s="50">
        <v>461</v>
      </c>
      <c r="BO11" s="9">
        <f t="shared" si="80"/>
        <v>9.7052631578947363E-2</v>
      </c>
      <c r="BP11" s="50">
        <v>260</v>
      </c>
      <c r="BQ11" s="9">
        <f t="shared" si="81"/>
        <v>5.473684210526316E-2</v>
      </c>
      <c r="BR11" s="51">
        <v>76</v>
      </c>
      <c r="BS11" s="9">
        <f t="shared" si="82"/>
        <v>1.6E-2</v>
      </c>
      <c r="BT11" s="50">
        <v>125</v>
      </c>
      <c r="BU11" s="9">
        <f t="shared" si="83"/>
        <v>2.6315789473684209E-2</v>
      </c>
      <c r="BV11" s="50">
        <v>207</v>
      </c>
      <c r="BW11" s="9">
        <f t="shared" si="84"/>
        <v>4.357894736842105E-2</v>
      </c>
      <c r="BX11" s="50">
        <v>1489</v>
      </c>
      <c r="BY11" s="9">
        <f t="shared" si="85"/>
        <v>0.31347368421052629</v>
      </c>
      <c r="BZ11" s="50">
        <v>310</v>
      </c>
      <c r="CA11" s="9">
        <f t="shared" si="86"/>
        <v>6.5263157894736842E-2</v>
      </c>
      <c r="CB11" s="50">
        <v>269</v>
      </c>
      <c r="CC11" s="9">
        <f t="shared" si="87"/>
        <v>5.6631578947368422E-2</v>
      </c>
      <c r="CD11" s="50">
        <v>722</v>
      </c>
      <c r="CE11" s="9">
        <f t="shared" si="88"/>
        <v>0.152</v>
      </c>
      <c r="CF11" s="67">
        <f t="shared" si="89"/>
        <v>992</v>
      </c>
      <c r="CG11" s="51">
        <f t="shared" si="14"/>
        <v>322</v>
      </c>
      <c r="CH11" s="9">
        <f t="shared" si="15"/>
        <v>3.9929311261434675E-2</v>
      </c>
      <c r="CI11" s="50">
        <f t="shared" si="15"/>
        <v>65</v>
      </c>
      <c r="CJ11" s="9">
        <f t="shared" si="15"/>
        <v>1.3180809914022235E-3</v>
      </c>
      <c r="CK11" s="50">
        <f t="shared" si="16"/>
        <v>-23</v>
      </c>
      <c r="CL11" s="9">
        <f t="shared" si="17"/>
        <v>-6.3696859704119235E-3</v>
      </c>
      <c r="CM11" s="50">
        <f t="shared" si="18"/>
        <v>87</v>
      </c>
      <c r="CN11" s="9">
        <f t="shared" si="19"/>
        <v>1.3442079598159453E-2</v>
      </c>
      <c r="CO11" s="50">
        <f t="shared" si="20"/>
        <v>13</v>
      </c>
      <c r="CP11" s="9">
        <f t="shared" si="21"/>
        <v>-1.4502997305175153E-2</v>
      </c>
      <c r="CQ11" s="50">
        <f t="shared" si="22"/>
        <v>-41</v>
      </c>
      <c r="CR11" s="9">
        <f t="shared" si="23"/>
        <v>-1.6596821206621572E-2</v>
      </c>
      <c r="CS11" s="51">
        <f t="shared" si="24"/>
        <v>-25</v>
      </c>
      <c r="CT11" s="9">
        <f t="shared" si="25"/>
        <v>-7.1180773249738764E-3</v>
      </c>
      <c r="CU11" s="50">
        <f t="shared" si="26"/>
        <v>161</v>
      </c>
      <c r="CV11" s="9">
        <f t="shared" si="27"/>
        <v>2.3492639645089734E-2</v>
      </c>
      <c r="CW11" s="50">
        <f t="shared" si="28"/>
        <v>-28</v>
      </c>
      <c r="CX11" s="9">
        <f t="shared" si="29"/>
        <v>-1.2405140332545049E-2</v>
      </c>
      <c r="CY11" s="50">
        <f t="shared" si="30"/>
        <v>226</v>
      </c>
      <c r="CZ11" s="9">
        <f t="shared" si="31"/>
        <v>-1.4797264844451763E-2</v>
      </c>
      <c r="DA11" s="50">
        <f t="shared" si="32"/>
        <v>414</v>
      </c>
      <c r="DB11" s="9">
        <f t="shared" si="33"/>
        <v>6.0825313021320285E-2</v>
      </c>
      <c r="DC11" s="50">
        <f t="shared" si="34"/>
        <v>-42</v>
      </c>
      <c r="DD11" s="9">
        <f t="shared" si="35"/>
        <v>-1.7098315276173719E-2</v>
      </c>
      <c r="DE11" s="50">
        <f t="shared" si="36"/>
        <v>-137</v>
      </c>
      <c r="DF11" s="68">
        <f t="shared" si="37"/>
        <v>-5.0119122257053283E-2</v>
      </c>
      <c r="DG11" s="28">
        <f t="shared" si="38"/>
        <v>-422</v>
      </c>
      <c r="DH11" s="5">
        <f t="shared" si="38"/>
        <v>-67</v>
      </c>
      <c r="DI11" s="9">
        <f t="shared" si="39"/>
        <v>-2.012018028351964E-3</v>
      </c>
      <c r="DJ11" s="50">
        <f t="shared" si="40"/>
        <v>30</v>
      </c>
      <c r="DK11" s="9">
        <f t="shared" si="41"/>
        <v>1.0336054346943638E-2</v>
      </c>
      <c r="DL11" s="50">
        <f t="shared" si="42"/>
        <v>-7</v>
      </c>
      <c r="DM11" s="9">
        <f t="shared" si="43"/>
        <v>-7.3557718748281428E-4</v>
      </c>
      <c r="DN11" s="50">
        <f t="shared" si="44"/>
        <v>-28</v>
      </c>
      <c r="DO11" s="9">
        <f t="shared" si="45"/>
        <v>-3.4120044101895279E-3</v>
      </c>
      <c r="DP11" s="50">
        <f t="shared" si="46"/>
        <v>34</v>
      </c>
      <c r="DQ11" s="9">
        <f t="shared" si="47"/>
        <v>1.2939087530739066E-2</v>
      </c>
      <c r="DR11" s="50">
        <f t="shared" si="48"/>
        <v>-17</v>
      </c>
      <c r="DS11" s="9">
        <f t="shared" si="49"/>
        <v>-1.7009608661151115E-4</v>
      </c>
      <c r="DT11" s="51">
        <f t="shared" si="50"/>
        <v>39</v>
      </c>
      <c r="DU11" s="9">
        <f t="shared" si="51"/>
        <v>8.0353705580565819E-3</v>
      </c>
      <c r="DV11" s="50">
        <f t="shared" si="52"/>
        <v>-34</v>
      </c>
      <c r="DW11" s="9">
        <f t="shared" si="53"/>
        <v>-2.4400080661423629E-3</v>
      </c>
      <c r="DX11" s="50">
        <f t="shared" si="54"/>
        <v>-70</v>
      </c>
      <c r="DY11" s="9">
        <f t="shared" si="55"/>
        <v>-1.0685085231364723E-2</v>
      </c>
      <c r="DZ11" s="50">
        <f t="shared" si="56"/>
        <v>-18</v>
      </c>
      <c r="EA11" s="9">
        <f t="shared" si="57"/>
        <v>2.0308543039940508E-2</v>
      </c>
      <c r="EB11" s="50">
        <f t="shared" si="58"/>
        <v>-79</v>
      </c>
      <c r="EC11" s="9">
        <f t="shared" si="59"/>
        <v>-4.8478694122977284E-3</v>
      </c>
      <c r="ED11" s="50">
        <f t="shared" si="60"/>
        <v>0</v>
      </c>
      <c r="EE11" s="9">
        <f t="shared" si="61"/>
        <v>3.1359092611361258E-3</v>
      </c>
      <c r="EF11" s="50">
        <f t="shared" si="62"/>
        <v>-205</v>
      </c>
      <c r="EG11" s="9">
        <f t="shared" si="63"/>
        <v>-3.0452306314375288E-2</v>
      </c>
    </row>
    <row r="12" spans="1:137" x14ac:dyDescent="0.25">
      <c r="A12" s="329"/>
      <c r="B12" s="8" t="s">
        <v>7</v>
      </c>
      <c r="C12" s="52">
        <v>7533</v>
      </c>
      <c r="D12" s="51">
        <v>596</v>
      </c>
      <c r="E12" s="9">
        <f t="shared" si="64"/>
        <v>7.9118545068365853E-2</v>
      </c>
      <c r="F12" s="50">
        <v>518</v>
      </c>
      <c r="G12" s="9">
        <f t="shared" si="2"/>
        <v>6.8764104606398507E-2</v>
      </c>
      <c r="H12" s="50">
        <v>69</v>
      </c>
      <c r="I12" s="9">
        <f t="shared" si="65"/>
        <v>9.1596973317403432E-3</v>
      </c>
      <c r="J12" s="50">
        <v>132</v>
      </c>
      <c r="K12" s="9">
        <f t="shared" si="3"/>
        <v>1.7522899243329351E-2</v>
      </c>
      <c r="L12" s="50">
        <v>945</v>
      </c>
      <c r="M12" s="9">
        <f t="shared" si="4"/>
        <v>0.12544802867383512</v>
      </c>
      <c r="N12" s="50">
        <v>917</v>
      </c>
      <c r="O12" s="9">
        <f t="shared" si="5"/>
        <v>0.12173105004646223</v>
      </c>
      <c r="P12" s="51">
        <v>165</v>
      </c>
      <c r="Q12" s="9">
        <f t="shared" si="6"/>
        <v>2.1903624054161689E-2</v>
      </c>
      <c r="R12" s="50">
        <v>271</v>
      </c>
      <c r="S12" s="9">
        <f t="shared" si="7"/>
        <v>3.5975043143501924E-2</v>
      </c>
      <c r="T12" s="50">
        <v>301</v>
      </c>
      <c r="U12" s="9">
        <f t="shared" si="8"/>
        <v>3.9957520244258596E-2</v>
      </c>
      <c r="V12" s="50">
        <v>2006</v>
      </c>
      <c r="W12" s="9">
        <f t="shared" si="9"/>
        <v>0.26629496880392939</v>
      </c>
      <c r="X12" s="50">
        <v>642</v>
      </c>
      <c r="Y12" s="9">
        <f t="shared" si="10"/>
        <v>8.5225009956192754E-2</v>
      </c>
      <c r="Z12" s="50">
        <v>415</v>
      </c>
      <c r="AA12" s="9">
        <f t="shared" si="11"/>
        <v>5.5090933227133945E-2</v>
      </c>
      <c r="AB12" s="50">
        <v>556</v>
      </c>
      <c r="AC12" s="9">
        <f t="shared" si="12"/>
        <v>7.380857560069029E-2</v>
      </c>
      <c r="AD12" s="67">
        <v>7432</v>
      </c>
      <c r="AE12" s="51">
        <v>659</v>
      </c>
      <c r="AF12" s="9">
        <f t="shared" si="66"/>
        <v>8.8670613562970943E-2</v>
      </c>
      <c r="AG12" s="50">
        <v>455</v>
      </c>
      <c r="AH12" s="9">
        <f t="shared" si="67"/>
        <v>6.1221743810548977E-2</v>
      </c>
      <c r="AI12" s="50">
        <v>62</v>
      </c>
      <c r="AJ12" s="9">
        <f t="shared" si="68"/>
        <v>8.3423035522066733E-3</v>
      </c>
      <c r="AK12" s="50">
        <v>100</v>
      </c>
      <c r="AL12" s="9">
        <f t="shared" si="69"/>
        <v>1.3455328310010764E-2</v>
      </c>
      <c r="AM12" s="50">
        <v>899</v>
      </c>
      <c r="AN12" s="9">
        <f t="shared" si="70"/>
        <v>0.12096340150699678</v>
      </c>
      <c r="AO12" s="50">
        <v>881</v>
      </c>
      <c r="AP12" s="9">
        <f t="shared" si="71"/>
        <v>0.11854144241119484</v>
      </c>
      <c r="AQ12" s="51">
        <v>244</v>
      </c>
      <c r="AR12" s="9">
        <f t="shared" si="72"/>
        <v>3.2831001076426267E-2</v>
      </c>
      <c r="AS12" s="50">
        <v>255</v>
      </c>
      <c r="AT12" s="9">
        <f t="shared" si="73"/>
        <v>3.4311087190527452E-2</v>
      </c>
      <c r="AU12" s="50">
        <v>324</v>
      </c>
      <c r="AV12" s="9">
        <f t="shared" si="74"/>
        <v>4.3595263724434875E-2</v>
      </c>
      <c r="AW12" s="50">
        <v>2008</v>
      </c>
      <c r="AX12" s="9">
        <f t="shared" si="75"/>
        <v>0.27018299246501615</v>
      </c>
      <c r="AY12" s="50">
        <v>563</v>
      </c>
      <c r="AZ12" s="9">
        <f t="shared" si="76"/>
        <v>7.5753498385360607E-2</v>
      </c>
      <c r="BA12" s="50">
        <v>487</v>
      </c>
      <c r="BB12" s="9">
        <f t="shared" si="77"/>
        <v>6.5527448869752425E-2</v>
      </c>
      <c r="BC12" s="50">
        <v>495</v>
      </c>
      <c r="BD12" s="68">
        <f t="shared" si="78"/>
        <v>6.6603875134553278E-2</v>
      </c>
      <c r="BE12" s="28">
        <v>7415</v>
      </c>
      <c r="BF12" s="5">
        <v>707</v>
      </c>
      <c r="BG12" s="9">
        <v>9.5347269049224539E-2</v>
      </c>
      <c r="BH12" s="50">
        <v>371</v>
      </c>
      <c r="BI12" s="9">
        <v>5.0033715441672288E-2</v>
      </c>
      <c r="BJ12" s="50">
        <v>96</v>
      </c>
      <c r="BK12" s="9">
        <f t="shared" si="13"/>
        <v>1.2946729602157788E-2</v>
      </c>
      <c r="BL12" s="50">
        <v>173</v>
      </c>
      <c r="BM12" s="9">
        <f t="shared" si="79"/>
        <v>2.3331085637221846E-2</v>
      </c>
      <c r="BN12" s="50">
        <v>911</v>
      </c>
      <c r="BO12" s="9">
        <f t="shared" si="80"/>
        <v>0.12285906945380984</v>
      </c>
      <c r="BP12" s="50">
        <v>739</v>
      </c>
      <c r="BQ12" s="9">
        <f t="shared" si="81"/>
        <v>9.9662845583277135E-2</v>
      </c>
      <c r="BR12" s="51">
        <v>219</v>
      </c>
      <c r="BS12" s="9">
        <f t="shared" si="82"/>
        <v>2.9534726904922454E-2</v>
      </c>
      <c r="BT12" s="50">
        <v>319</v>
      </c>
      <c r="BU12" s="9">
        <f t="shared" si="83"/>
        <v>4.3020903573836818E-2</v>
      </c>
      <c r="BV12" s="50">
        <v>234</v>
      </c>
      <c r="BW12" s="9">
        <f t="shared" si="84"/>
        <v>3.1557653405259609E-2</v>
      </c>
      <c r="BX12" s="50">
        <v>2002</v>
      </c>
      <c r="BY12" s="9">
        <f t="shared" si="85"/>
        <v>0.26999325691166554</v>
      </c>
      <c r="BZ12" s="50">
        <v>704</v>
      </c>
      <c r="CA12" s="9">
        <f t="shared" si="86"/>
        <v>9.4942683749157111E-2</v>
      </c>
      <c r="CB12" s="50">
        <v>511</v>
      </c>
      <c r="CC12" s="9">
        <f t="shared" si="87"/>
        <v>6.8914362778152397E-2</v>
      </c>
      <c r="CD12" s="50">
        <v>429</v>
      </c>
      <c r="CE12" s="9">
        <f t="shared" si="88"/>
        <v>5.7855697909642616E-2</v>
      </c>
      <c r="CF12" s="67">
        <f t="shared" si="89"/>
        <v>17</v>
      </c>
      <c r="CG12" s="51">
        <f t="shared" si="14"/>
        <v>-48</v>
      </c>
      <c r="CH12" s="9">
        <f t="shared" si="15"/>
        <v>-6.6766554862535965E-3</v>
      </c>
      <c r="CI12" s="50">
        <f t="shared" si="15"/>
        <v>84</v>
      </c>
      <c r="CJ12" s="9">
        <f t="shared" si="15"/>
        <v>1.1188028368876689E-2</v>
      </c>
      <c r="CK12" s="50">
        <f t="shared" si="16"/>
        <v>-34</v>
      </c>
      <c r="CL12" s="9">
        <f t="shared" si="17"/>
        <v>-4.6044260499511144E-3</v>
      </c>
      <c r="CM12" s="50">
        <f t="shared" si="18"/>
        <v>-73</v>
      </c>
      <c r="CN12" s="9">
        <f t="shared" si="19"/>
        <v>-9.8757573272110818E-3</v>
      </c>
      <c r="CO12" s="50">
        <f t="shared" si="20"/>
        <v>-12</v>
      </c>
      <c r="CP12" s="9">
        <f t="shared" si="21"/>
        <v>-1.8956679468130622E-3</v>
      </c>
      <c r="CQ12" s="50">
        <f t="shared" si="22"/>
        <v>142</v>
      </c>
      <c r="CR12" s="9">
        <f t="shared" si="23"/>
        <v>1.8878596827917704E-2</v>
      </c>
      <c r="CS12" s="51">
        <f t="shared" si="24"/>
        <v>25</v>
      </c>
      <c r="CT12" s="9">
        <f t="shared" si="25"/>
        <v>3.296274171503813E-3</v>
      </c>
      <c r="CU12" s="50">
        <f t="shared" si="26"/>
        <v>-64</v>
      </c>
      <c r="CV12" s="9">
        <f t="shared" si="27"/>
        <v>-8.7098163833093656E-3</v>
      </c>
      <c r="CW12" s="50">
        <f t="shared" si="28"/>
        <v>90</v>
      </c>
      <c r="CX12" s="9">
        <f t="shared" si="29"/>
        <v>1.2037610319175267E-2</v>
      </c>
      <c r="CY12" s="50">
        <f t="shared" si="30"/>
        <v>6</v>
      </c>
      <c r="CZ12" s="9">
        <f t="shared" si="31"/>
        <v>1.8973555335061176E-4</v>
      </c>
      <c r="DA12" s="50">
        <f t="shared" si="32"/>
        <v>-141</v>
      </c>
      <c r="DB12" s="9">
        <f t="shared" si="33"/>
        <v>-1.9189185363796504E-2</v>
      </c>
      <c r="DC12" s="50">
        <f t="shared" si="34"/>
        <v>-24</v>
      </c>
      <c r="DD12" s="9">
        <f t="shared" si="35"/>
        <v>-3.3869139083999716E-3</v>
      </c>
      <c r="DE12" s="50">
        <f t="shared" si="36"/>
        <v>66</v>
      </c>
      <c r="DF12" s="68">
        <f t="shared" si="37"/>
        <v>8.7481772249106624E-3</v>
      </c>
      <c r="DG12" s="28">
        <f t="shared" si="38"/>
        <v>101</v>
      </c>
      <c r="DH12" s="5">
        <f t="shared" si="38"/>
        <v>-63</v>
      </c>
      <c r="DI12" s="9">
        <f t="shared" si="39"/>
        <v>-9.5520684946050899E-3</v>
      </c>
      <c r="DJ12" s="50">
        <f t="shared" si="40"/>
        <v>63</v>
      </c>
      <c r="DK12" s="9">
        <f t="shared" si="41"/>
        <v>7.5423607958495301E-3</v>
      </c>
      <c r="DL12" s="50">
        <f t="shared" si="42"/>
        <v>7</v>
      </c>
      <c r="DM12" s="9">
        <f t="shared" si="43"/>
        <v>8.1739377953366985E-4</v>
      </c>
      <c r="DN12" s="50">
        <f t="shared" si="44"/>
        <v>32</v>
      </c>
      <c r="DO12" s="9">
        <f t="shared" si="45"/>
        <v>4.0675709333185869E-3</v>
      </c>
      <c r="DP12" s="50">
        <f t="shared" si="46"/>
        <v>46</v>
      </c>
      <c r="DQ12" s="9">
        <f t="shared" si="47"/>
        <v>4.4846271668383397E-3</v>
      </c>
      <c r="DR12" s="50">
        <f t="shared" si="48"/>
        <v>36</v>
      </c>
      <c r="DS12" s="9">
        <f t="shared" si="49"/>
        <v>3.1896076352673913E-3</v>
      </c>
      <c r="DT12" s="51">
        <f t="shared" si="50"/>
        <v>-79</v>
      </c>
      <c r="DU12" s="9">
        <f t="shared" si="51"/>
        <v>-1.0927377022264578E-2</v>
      </c>
      <c r="DV12" s="50">
        <f t="shared" si="52"/>
        <v>16</v>
      </c>
      <c r="DW12" s="9">
        <f t="shared" si="53"/>
        <v>1.6639559529744719E-3</v>
      </c>
      <c r="DX12" s="50">
        <f t="shared" si="54"/>
        <v>-23</v>
      </c>
      <c r="DY12" s="9">
        <f t="shared" si="55"/>
        <v>-3.6377434801762795E-3</v>
      </c>
      <c r="DZ12" s="50">
        <f t="shared" si="56"/>
        <v>-2</v>
      </c>
      <c r="EA12" s="9">
        <f t="shared" si="57"/>
        <v>-3.8880236610867591E-3</v>
      </c>
      <c r="EB12" s="50">
        <f t="shared" si="58"/>
        <v>79</v>
      </c>
      <c r="EC12" s="9">
        <f t="shared" si="59"/>
        <v>9.4715115708321473E-3</v>
      </c>
      <c r="ED12" s="50">
        <f t="shared" si="60"/>
        <v>-72</v>
      </c>
      <c r="EE12" s="9">
        <f t="shared" si="61"/>
        <v>-1.043651564261848E-2</v>
      </c>
      <c r="EF12" s="50">
        <f t="shared" si="62"/>
        <v>61</v>
      </c>
      <c r="EG12" s="9">
        <f t="shared" si="63"/>
        <v>7.2047004661370123E-3</v>
      </c>
    </row>
    <row r="13" spans="1:137" x14ac:dyDescent="0.25">
      <c r="A13" s="329"/>
      <c r="B13" s="8" t="s">
        <v>8</v>
      </c>
      <c r="C13" s="52">
        <v>867</v>
      </c>
      <c r="D13" s="51">
        <v>316</v>
      </c>
      <c r="E13" s="9">
        <f t="shared" si="64"/>
        <v>0.36447520184544407</v>
      </c>
      <c r="F13" s="50">
        <v>50</v>
      </c>
      <c r="G13" s="9">
        <f t="shared" si="2"/>
        <v>5.7670126874279123E-2</v>
      </c>
      <c r="H13" s="50">
        <v>15</v>
      </c>
      <c r="I13" s="9">
        <f t="shared" si="65"/>
        <v>1.7301038062283738E-2</v>
      </c>
      <c r="J13" s="50">
        <v>14</v>
      </c>
      <c r="K13" s="9">
        <f t="shared" si="3"/>
        <v>1.6147635524798153E-2</v>
      </c>
      <c r="L13" s="50">
        <v>57</v>
      </c>
      <c r="M13" s="9">
        <f t="shared" si="4"/>
        <v>6.5743944636678195E-2</v>
      </c>
      <c r="N13" s="50">
        <v>31</v>
      </c>
      <c r="O13" s="9">
        <f t="shared" si="5"/>
        <v>3.5755478662053058E-2</v>
      </c>
      <c r="P13" s="51">
        <v>0</v>
      </c>
      <c r="Q13" s="9">
        <f t="shared" si="6"/>
        <v>0</v>
      </c>
      <c r="R13" s="50">
        <v>33</v>
      </c>
      <c r="S13" s="9">
        <f t="shared" si="7"/>
        <v>3.8062283737024222E-2</v>
      </c>
      <c r="T13" s="50">
        <v>31</v>
      </c>
      <c r="U13" s="9">
        <f t="shared" si="8"/>
        <v>3.5755478662053058E-2</v>
      </c>
      <c r="V13" s="50">
        <v>174</v>
      </c>
      <c r="W13" s="9">
        <f t="shared" si="9"/>
        <v>0.20069204152249134</v>
      </c>
      <c r="X13" s="50">
        <v>89</v>
      </c>
      <c r="Y13" s="9">
        <f t="shared" si="10"/>
        <v>0.10265282583621683</v>
      </c>
      <c r="Z13" s="50">
        <v>9</v>
      </c>
      <c r="AA13" s="9">
        <f t="shared" si="11"/>
        <v>1.0380622837370242E-2</v>
      </c>
      <c r="AB13" s="50">
        <v>48</v>
      </c>
      <c r="AC13" s="9">
        <f t="shared" si="12"/>
        <v>5.536332179930796E-2</v>
      </c>
      <c r="AD13" s="67">
        <v>863</v>
      </c>
      <c r="AE13" s="51">
        <v>371</v>
      </c>
      <c r="AF13" s="9">
        <f t="shared" si="66"/>
        <v>0.42989571263035919</v>
      </c>
      <c r="AG13" s="50">
        <v>45</v>
      </c>
      <c r="AH13" s="9">
        <f t="shared" si="67"/>
        <v>5.2143684820393978E-2</v>
      </c>
      <c r="AI13" s="50">
        <v>8</v>
      </c>
      <c r="AJ13" s="9">
        <f t="shared" si="68"/>
        <v>9.2699884125144842E-3</v>
      </c>
      <c r="AK13" s="50">
        <v>15</v>
      </c>
      <c r="AL13" s="9">
        <f t="shared" si="69"/>
        <v>1.7381228273464659E-2</v>
      </c>
      <c r="AM13" s="50">
        <v>51</v>
      </c>
      <c r="AN13" s="9">
        <f t="shared" si="70"/>
        <v>5.909617612977984E-2</v>
      </c>
      <c r="AO13" s="50">
        <v>27</v>
      </c>
      <c r="AP13" s="9">
        <f t="shared" si="71"/>
        <v>3.1286210892236384E-2</v>
      </c>
      <c r="AQ13" s="51">
        <v>2</v>
      </c>
      <c r="AR13" s="9">
        <f t="shared" si="72"/>
        <v>2.3174971031286211E-3</v>
      </c>
      <c r="AS13" s="50">
        <v>16</v>
      </c>
      <c r="AT13" s="9">
        <f t="shared" si="73"/>
        <v>1.8539976825028968E-2</v>
      </c>
      <c r="AU13" s="50">
        <v>29</v>
      </c>
      <c r="AV13" s="9">
        <f t="shared" si="74"/>
        <v>3.3603707995365009E-2</v>
      </c>
      <c r="AW13" s="50">
        <v>193</v>
      </c>
      <c r="AX13" s="9">
        <f t="shared" si="75"/>
        <v>0.22363847045191193</v>
      </c>
      <c r="AY13" s="50">
        <v>46</v>
      </c>
      <c r="AZ13" s="9">
        <f t="shared" si="76"/>
        <v>5.3302433371958287E-2</v>
      </c>
      <c r="BA13" s="50">
        <v>18</v>
      </c>
      <c r="BB13" s="9">
        <f t="shared" si="77"/>
        <v>2.085747392815759E-2</v>
      </c>
      <c r="BC13" s="50">
        <v>42</v>
      </c>
      <c r="BD13" s="68">
        <f t="shared" si="78"/>
        <v>4.8667439165701043E-2</v>
      </c>
      <c r="BE13" s="28">
        <v>1068</v>
      </c>
      <c r="BF13" s="5">
        <v>449</v>
      </c>
      <c r="BG13" s="9">
        <v>0.42041198501872662</v>
      </c>
      <c r="BH13" s="50">
        <v>52</v>
      </c>
      <c r="BI13" s="9">
        <v>4.8689138576779027E-2</v>
      </c>
      <c r="BJ13" s="50">
        <v>27</v>
      </c>
      <c r="BK13" s="9">
        <f t="shared" si="13"/>
        <v>2.5280898876404494E-2</v>
      </c>
      <c r="BL13" s="50">
        <v>14</v>
      </c>
      <c r="BM13" s="9">
        <f t="shared" si="79"/>
        <v>1.3108614232209739E-2</v>
      </c>
      <c r="BN13" s="50">
        <v>55</v>
      </c>
      <c r="BO13" s="9">
        <f t="shared" si="80"/>
        <v>5.1498127340823971E-2</v>
      </c>
      <c r="BP13" s="50">
        <v>38</v>
      </c>
      <c r="BQ13" s="9">
        <f t="shared" si="81"/>
        <v>3.5580524344569285E-2</v>
      </c>
      <c r="BR13" s="51">
        <v>11</v>
      </c>
      <c r="BS13" s="9">
        <f t="shared" si="82"/>
        <v>1.0299625468164793E-2</v>
      </c>
      <c r="BT13" s="50">
        <v>42</v>
      </c>
      <c r="BU13" s="9">
        <f t="shared" si="83"/>
        <v>3.9325842696629212E-2</v>
      </c>
      <c r="BV13" s="50">
        <v>38</v>
      </c>
      <c r="BW13" s="9">
        <f t="shared" si="84"/>
        <v>3.5580524344569285E-2</v>
      </c>
      <c r="BX13" s="50">
        <v>164</v>
      </c>
      <c r="BY13" s="9">
        <f t="shared" si="85"/>
        <v>0.15355805243445692</v>
      </c>
      <c r="BZ13" s="50">
        <v>98</v>
      </c>
      <c r="CA13" s="9">
        <f t="shared" si="86"/>
        <v>9.1760299625468167E-2</v>
      </c>
      <c r="CB13" s="50">
        <v>30</v>
      </c>
      <c r="CC13" s="9">
        <f t="shared" si="87"/>
        <v>2.8089887640449437E-2</v>
      </c>
      <c r="CD13" s="50">
        <v>50</v>
      </c>
      <c r="CE13" s="9">
        <f t="shared" si="88"/>
        <v>4.6816479400749067E-2</v>
      </c>
      <c r="CF13" s="67">
        <f t="shared" si="89"/>
        <v>-205</v>
      </c>
      <c r="CG13" s="51">
        <f t="shared" si="14"/>
        <v>-78</v>
      </c>
      <c r="CH13" s="9">
        <f t="shared" si="15"/>
        <v>9.4837276116325753E-3</v>
      </c>
      <c r="CI13" s="50">
        <f t="shared" si="15"/>
        <v>-7</v>
      </c>
      <c r="CJ13" s="9">
        <f t="shared" si="15"/>
        <v>3.4545462436149504E-3</v>
      </c>
      <c r="CK13" s="50">
        <f t="shared" si="16"/>
        <v>-19</v>
      </c>
      <c r="CL13" s="9">
        <f t="shared" si="17"/>
        <v>-1.6010910463890009E-2</v>
      </c>
      <c r="CM13" s="50">
        <f t="shared" si="18"/>
        <v>1</v>
      </c>
      <c r="CN13" s="9">
        <f t="shared" si="19"/>
        <v>4.2726140412549206E-3</v>
      </c>
      <c r="CO13" s="50">
        <f t="shared" si="20"/>
        <v>-4</v>
      </c>
      <c r="CP13" s="9">
        <f t="shared" si="21"/>
        <v>7.598048788955869E-3</v>
      </c>
      <c r="CQ13" s="50">
        <f t="shared" si="22"/>
        <v>-11</v>
      </c>
      <c r="CR13" s="9">
        <f t="shared" si="23"/>
        <v>-4.2943134523329013E-3</v>
      </c>
      <c r="CS13" s="51">
        <f t="shared" si="24"/>
        <v>-9</v>
      </c>
      <c r="CT13" s="9">
        <f t="shared" si="25"/>
        <v>-7.982128365036173E-3</v>
      </c>
      <c r="CU13" s="50">
        <f t="shared" si="26"/>
        <v>-26</v>
      </c>
      <c r="CV13" s="9">
        <f t="shared" si="27"/>
        <v>-2.0785865871600244E-2</v>
      </c>
      <c r="CW13" s="50">
        <f t="shared" si="28"/>
        <v>-9</v>
      </c>
      <c r="CX13" s="9">
        <f t="shared" si="29"/>
        <v>-1.9768163492042759E-3</v>
      </c>
      <c r="CY13" s="50">
        <f t="shared" si="30"/>
        <v>29</v>
      </c>
      <c r="CZ13" s="9">
        <f t="shared" si="31"/>
        <v>7.0080418017455015E-2</v>
      </c>
      <c r="DA13" s="50">
        <f t="shared" si="32"/>
        <v>-52</v>
      </c>
      <c r="DB13" s="9">
        <f t="shared" si="33"/>
        <v>-3.845786625350988E-2</v>
      </c>
      <c r="DC13" s="50">
        <f t="shared" si="34"/>
        <v>-12</v>
      </c>
      <c r="DD13" s="9">
        <f t="shared" si="35"/>
        <v>-7.2324137122918471E-3</v>
      </c>
      <c r="DE13" s="50">
        <f t="shared" si="36"/>
        <v>-8</v>
      </c>
      <c r="DF13" s="68">
        <f t="shared" si="37"/>
        <v>1.850959764951976E-3</v>
      </c>
      <c r="DG13" s="28">
        <f t="shared" si="38"/>
        <v>4</v>
      </c>
      <c r="DH13" s="5">
        <f t="shared" si="38"/>
        <v>-55</v>
      </c>
      <c r="DI13" s="9">
        <f t="shared" si="39"/>
        <v>-6.542051078491512E-2</v>
      </c>
      <c r="DJ13" s="50">
        <f t="shared" si="40"/>
        <v>5</v>
      </c>
      <c r="DK13" s="9">
        <f t="shared" si="41"/>
        <v>5.5264420538851458E-3</v>
      </c>
      <c r="DL13" s="50">
        <f t="shared" si="42"/>
        <v>7</v>
      </c>
      <c r="DM13" s="9">
        <f t="shared" si="43"/>
        <v>8.0310496497692542E-3</v>
      </c>
      <c r="DN13" s="50">
        <f t="shared" si="44"/>
        <v>-1</v>
      </c>
      <c r="DO13" s="9">
        <f t="shared" si="45"/>
        <v>-1.2335927486665059E-3</v>
      </c>
      <c r="DP13" s="50">
        <f t="shared" si="46"/>
        <v>6</v>
      </c>
      <c r="DQ13" s="9">
        <f t="shared" si="47"/>
        <v>6.647768506898355E-3</v>
      </c>
      <c r="DR13" s="50">
        <f t="shared" si="48"/>
        <v>4</v>
      </c>
      <c r="DS13" s="9">
        <f t="shared" si="49"/>
        <v>4.4692677698166747E-3</v>
      </c>
      <c r="DT13" s="51">
        <f t="shared" si="50"/>
        <v>-2</v>
      </c>
      <c r="DU13" s="9">
        <f t="shared" si="51"/>
        <v>-2.3174971031286211E-3</v>
      </c>
      <c r="DV13" s="50">
        <f t="shared" si="52"/>
        <v>17</v>
      </c>
      <c r="DW13" s="9">
        <f t="shared" si="53"/>
        <v>1.9522306911995253E-2</v>
      </c>
      <c r="DX13" s="50">
        <f t="shared" si="54"/>
        <v>2</v>
      </c>
      <c r="DY13" s="9">
        <f t="shared" si="55"/>
        <v>2.1517706666880493E-3</v>
      </c>
      <c r="DZ13" s="50">
        <f t="shared" si="56"/>
        <v>-19</v>
      </c>
      <c r="EA13" s="9">
        <f t="shared" si="57"/>
        <v>-2.2946428929420587E-2</v>
      </c>
      <c r="EB13" s="50">
        <f t="shared" si="58"/>
        <v>43</v>
      </c>
      <c r="EC13" s="9">
        <f t="shared" si="59"/>
        <v>4.9350392464258548E-2</v>
      </c>
      <c r="ED13" s="50">
        <f t="shared" si="60"/>
        <v>-9</v>
      </c>
      <c r="EE13" s="9">
        <f t="shared" si="61"/>
        <v>-1.0476851090787349E-2</v>
      </c>
      <c r="EF13" s="50">
        <f t="shared" si="62"/>
        <v>6</v>
      </c>
      <c r="EG13" s="9">
        <f t="shared" si="63"/>
        <v>6.6958826336069172E-3</v>
      </c>
    </row>
    <row r="14" spans="1:137" x14ac:dyDescent="0.25">
      <c r="A14" s="329"/>
      <c r="B14" s="8" t="s">
        <v>9</v>
      </c>
      <c r="C14" s="52">
        <v>869</v>
      </c>
      <c r="D14" s="51">
        <v>364</v>
      </c>
      <c r="E14" s="9">
        <f t="shared" si="64"/>
        <v>0.4188722669735328</v>
      </c>
      <c r="F14" s="50">
        <v>26</v>
      </c>
      <c r="G14" s="9">
        <f t="shared" si="2"/>
        <v>2.9919447640966629E-2</v>
      </c>
      <c r="H14" s="50">
        <v>3</v>
      </c>
      <c r="I14" s="9">
        <f t="shared" si="65"/>
        <v>3.4522439585730723E-3</v>
      </c>
      <c r="J14" s="50">
        <v>0</v>
      </c>
      <c r="K14" s="9">
        <f t="shared" si="3"/>
        <v>0</v>
      </c>
      <c r="L14" s="50">
        <v>108</v>
      </c>
      <c r="M14" s="9">
        <f t="shared" si="4"/>
        <v>0.12428078250863062</v>
      </c>
      <c r="N14" s="50">
        <v>15</v>
      </c>
      <c r="O14" s="9">
        <f t="shared" si="5"/>
        <v>1.7261219792865361E-2</v>
      </c>
      <c r="P14" s="51">
        <v>0</v>
      </c>
      <c r="Q14" s="9">
        <f t="shared" si="6"/>
        <v>0</v>
      </c>
      <c r="R14" s="50">
        <v>45</v>
      </c>
      <c r="S14" s="9">
        <f t="shared" si="7"/>
        <v>5.1783659378596088E-2</v>
      </c>
      <c r="T14" s="50">
        <v>27</v>
      </c>
      <c r="U14" s="9">
        <f t="shared" si="8"/>
        <v>3.1070195627157654E-2</v>
      </c>
      <c r="V14" s="50">
        <v>179</v>
      </c>
      <c r="W14" s="9">
        <f t="shared" si="9"/>
        <v>0.20598388952819333</v>
      </c>
      <c r="X14" s="50">
        <v>14</v>
      </c>
      <c r="Y14" s="9">
        <f t="shared" si="10"/>
        <v>1.611047180667434E-2</v>
      </c>
      <c r="Z14" s="50">
        <v>55</v>
      </c>
      <c r="AA14" s="9">
        <f t="shared" si="11"/>
        <v>6.3291139240506333E-2</v>
      </c>
      <c r="AB14" s="50">
        <v>33</v>
      </c>
      <c r="AC14" s="9">
        <f t="shared" si="12"/>
        <v>3.7974683544303799E-2</v>
      </c>
      <c r="AD14" s="67">
        <v>937</v>
      </c>
      <c r="AE14" s="51">
        <v>386</v>
      </c>
      <c r="AF14" s="9">
        <f t="shared" si="66"/>
        <v>0.41195304162219848</v>
      </c>
      <c r="AG14" s="50">
        <v>49</v>
      </c>
      <c r="AH14" s="9">
        <f t="shared" si="67"/>
        <v>5.2294557097118465E-2</v>
      </c>
      <c r="AI14" s="50">
        <v>19</v>
      </c>
      <c r="AJ14" s="9">
        <f t="shared" si="68"/>
        <v>2.0277481323372464E-2</v>
      </c>
      <c r="AK14" s="50">
        <v>0</v>
      </c>
      <c r="AL14" s="9">
        <f t="shared" si="69"/>
        <v>0</v>
      </c>
      <c r="AM14" s="50">
        <v>125</v>
      </c>
      <c r="AN14" s="9">
        <f t="shared" si="70"/>
        <v>0.13340448239060831</v>
      </c>
      <c r="AO14" s="50">
        <v>13</v>
      </c>
      <c r="AP14" s="9">
        <f t="shared" si="71"/>
        <v>1.3874066168623266E-2</v>
      </c>
      <c r="AQ14" s="51">
        <v>0</v>
      </c>
      <c r="AR14" s="9">
        <f t="shared" si="72"/>
        <v>0</v>
      </c>
      <c r="AS14" s="50">
        <v>23</v>
      </c>
      <c r="AT14" s="9">
        <f t="shared" si="73"/>
        <v>2.454642475987193E-2</v>
      </c>
      <c r="AU14" s="50">
        <v>21</v>
      </c>
      <c r="AV14" s="9">
        <f t="shared" si="74"/>
        <v>2.2411953041622197E-2</v>
      </c>
      <c r="AW14" s="50">
        <v>214</v>
      </c>
      <c r="AX14" s="9">
        <f t="shared" si="75"/>
        <v>0.22838847385272146</v>
      </c>
      <c r="AY14" s="50">
        <v>0</v>
      </c>
      <c r="AZ14" s="9">
        <f t="shared" si="76"/>
        <v>0</v>
      </c>
      <c r="BA14" s="50">
        <v>56</v>
      </c>
      <c r="BB14" s="9">
        <f t="shared" si="77"/>
        <v>5.9765208110992528E-2</v>
      </c>
      <c r="BC14" s="50">
        <v>31</v>
      </c>
      <c r="BD14" s="68">
        <f t="shared" si="78"/>
        <v>3.3084311632870865E-2</v>
      </c>
      <c r="BE14" s="28">
        <v>893</v>
      </c>
      <c r="BF14" s="5">
        <v>301</v>
      </c>
      <c r="BG14" s="9">
        <v>0.33706606942889139</v>
      </c>
      <c r="BH14" s="50">
        <v>42</v>
      </c>
      <c r="BI14" s="9">
        <v>4.7032474804031353E-2</v>
      </c>
      <c r="BJ14" s="50">
        <v>45</v>
      </c>
      <c r="BK14" s="9">
        <f t="shared" si="13"/>
        <v>5.0391937290033592E-2</v>
      </c>
      <c r="BL14" s="50">
        <v>32</v>
      </c>
      <c r="BM14" s="9">
        <f t="shared" si="79"/>
        <v>3.5834266517357223E-2</v>
      </c>
      <c r="BN14" s="50">
        <v>62</v>
      </c>
      <c r="BO14" s="9">
        <f t="shared" si="80"/>
        <v>6.942889137737962E-2</v>
      </c>
      <c r="BP14" s="50">
        <v>23</v>
      </c>
      <c r="BQ14" s="9">
        <f t="shared" si="81"/>
        <v>2.5755879059350503E-2</v>
      </c>
      <c r="BR14" s="51">
        <v>11</v>
      </c>
      <c r="BS14" s="9">
        <f t="shared" si="82"/>
        <v>1.2318029115341545E-2</v>
      </c>
      <c r="BT14" s="50">
        <v>38</v>
      </c>
      <c r="BU14" s="9">
        <f t="shared" si="83"/>
        <v>4.2553191489361701E-2</v>
      </c>
      <c r="BV14" s="50">
        <v>26</v>
      </c>
      <c r="BW14" s="9">
        <f t="shared" si="84"/>
        <v>2.9115341545352745E-2</v>
      </c>
      <c r="BX14" s="50">
        <v>177</v>
      </c>
      <c r="BY14" s="9">
        <f t="shared" si="85"/>
        <v>0.19820828667413215</v>
      </c>
      <c r="BZ14" s="50">
        <v>49</v>
      </c>
      <c r="CA14" s="9">
        <f t="shared" si="86"/>
        <v>5.4871220604703244E-2</v>
      </c>
      <c r="CB14" s="50">
        <v>37</v>
      </c>
      <c r="CC14" s="9">
        <f t="shared" si="87"/>
        <v>4.1433370660694288E-2</v>
      </c>
      <c r="CD14" s="50">
        <v>50</v>
      </c>
      <c r="CE14" s="9">
        <f t="shared" si="88"/>
        <v>5.5991041433370664E-2</v>
      </c>
      <c r="CF14" s="67">
        <f t="shared" si="89"/>
        <v>44</v>
      </c>
      <c r="CG14" s="51">
        <f t="shared" si="14"/>
        <v>85</v>
      </c>
      <c r="CH14" s="9">
        <f t="shared" si="15"/>
        <v>7.4886972193307089E-2</v>
      </c>
      <c r="CI14" s="50">
        <f t="shared" si="15"/>
        <v>7</v>
      </c>
      <c r="CJ14" s="9">
        <f t="shared" si="15"/>
        <v>5.2620822930871114E-3</v>
      </c>
      <c r="CK14" s="50">
        <f t="shared" si="16"/>
        <v>-26</v>
      </c>
      <c r="CL14" s="9">
        <f t="shared" si="17"/>
        <v>-3.0114455966661128E-2</v>
      </c>
      <c r="CM14" s="50">
        <f t="shared" si="18"/>
        <v>-32</v>
      </c>
      <c r="CN14" s="9">
        <f t="shared" si="19"/>
        <v>-3.5834266517357223E-2</v>
      </c>
      <c r="CO14" s="50">
        <f t="shared" si="20"/>
        <v>63</v>
      </c>
      <c r="CP14" s="9">
        <f t="shared" si="21"/>
        <v>6.3975591013228694E-2</v>
      </c>
      <c r="CQ14" s="50">
        <f t="shared" si="22"/>
        <v>-10</v>
      </c>
      <c r="CR14" s="9">
        <f t="shared" si="23"/>
        <v>-1.1881812890727237E-2</v>
      </c>
      <c r="CS14" s="51">
        <f t="shared" si="24"/>
        <v>-11</v>
      </c>
      <c r="CT14" s="9">
        <f t="shared" si="25"/>
        <v>-1.2318029115341545E-2</v>
      </c>
      <c r="CU14" s="50">
        <f t="shared" si="26"/>
        <v>-15</v>
      </c>
      <c r="CV14" s="9">
        <f t="shared" si="27"/>
        <v>-1.8006766729489771E-2</v>
      </c>
      <c r="CW14" s="50">
        <f t="shared" si="28"/>
        <v>-5</v>
      </c>
      <c r="CX14" s="9">
        <f t="shared" si="29"/>
        <v>-6.703388503730548E-3</v>
      </c>
      <c r="CY14" s="50">
        <f t="shared" si="30"/>
        <v>37</v>
      </c>
      <c r="CZ14" s="9">
        <f t="shared" si="31"/>
        <v>3.0180187178589307E-2</v>
      </c>
      <c r="DA14" s="50">
        <f t="shared" si="32"/>
        <v>-49</v>
      </c>
      <c r="DB14" s="9">
        <f t="shared" si="33"/>
        <v>-5.4871220604703244E-2</v>
      </c>
      <c r="DC14" s="50">
        <f t="shared" si="34"/>
        <v>19</v>
      </c>
      <c r="DD14" s="9">
        <f t="shared" si="35"/>
        <v>1.833183745029824E-2</v>
      </c>
      <c r="DE14" s="50">
        <f t="shared" si="36"/>
        <v>-19</v>
      </c>
      <c r="DF14" s="68">
        <f t="shared" si="37"/>
        <v>-2.2906729800499799E-2</v>
      </c>
      <c r="DG14" s="28">
        <f t="shared" si="38"/>
        <v>-68</v>
      </c>
      <c r="DH14" s="5">
        <f t="shared" si="38"/>
        <v>-22</v>
      </c>
      <c r="DI14" s="9">
        <f t="shared" si="39"/>
        <v>6.9192253513343238E-3</v>
      </c>
      <c r="DJ14" s="50">
        <f t="shared" si="40"/>
        <v>-23</v>
      </c>
      <c r="DK14" s="9">
        <f t="shared" si="41"/>
        <v>-2.2375109456151836E-2</v>
      </c>
      <c r="DL14" s="50">
        <f t="shared" si="42"/>
        <v>-16</v>
      </c>
      <c r="DM14" s="9">
        <f t="shared" si="43"/>
        <v>-1.6825237364799392E-2</v>
      </c>
      <c r="DN14" s="50">
        <f t="shared" si="44"/>
        <v>0</v>
      </c>
      <c r="DO14" s="9">
        <f t="shared" si="45"/>
        <v>0</v>
      </c>
      <c r="DP14" s="50">
        <f t="shared" si="46"/>
        <v>-17</v>
      </c>
      <c r="DQ14" s="9">
        <f t="shared" si="47"/>
        <v>-9.1236998819776982E-3</v>
      </c>
      <c r="DR14" s="50">
        <f t="shared" si="48"/>
        <v>2</v>
      </c>
      <c r="DS14" s="9">
        <f t="shared" si="49"/>
        <v>3.3871536242420959E-3</v>
      </c>
      <c r="DT14" s="51">
        <f t="shared" si="50"/>
        <v>0</v>
      </c>
      <c r="DU14" s="9">
        <f t="shared" si="51"/>
        <v>0</v>
      </c>
      <c r="DV14" s="50">
        <f t="shared" si="52"/>
        <v>22</v>
      </c>
      <c r="DW14" s="9">
        <f t="shared" si="53"/>
        <v>2.7237234618724158E-2</v>
      </c>
      <c r="DX14" s="50">
        <f t="shared" si="54"/>
        <v>6</v>
      </c>
      <c r="DY14" s="9">
        <f t="shared" si="55"/>
        <v>8.6582425855354569E-3</v>
      </c>
      <c r="DZ14" s="50">
        <f t="shared" si="56"/>
        <v>-35</v>
      </c>
      <c r="EA14" s="9">
        <f t="shared" si="57"/>
        <v>-2.2404584324528132E-2</v>
      </c>
      <c r="EB14" s="50">
        <f t="shared" si="58"/>
        <v>14</v>
      </c>
      <c r="EC14" s="9">
        <f t="shared" si="59"/>
        <v>1.611047180667434E-2</v>
      </c>
      <c r="ED14" s="50">
        <f t="shared" si="60"/>
        <v>-1</v>
      </c>
      <c r="EE14" s="9">
        <f t="shared" si="61"/>
        <v>3.5259311295138054E-3</v>
      </c>
      <c r="EF14" s="50">
        <f t="shared" si="62"/>
        <v>2</v>
      </c>
      <c r="EG14" s="9">
        <f t="shared" si="63"/>
        <v>4.8903719114329336E-3</v>
      </c>
    </row>
    <row r="15" spans="1:137" x14ac:dyDescent="0.25">
      <c r="A15" s="329"/>
      <c r="B15" s="8" t="s">
        <v>10</v>
      </c>
      <c r="C15" s="52">
        <v>1840</v>
      </c>
      <c r="D15" s="51">
        <v>478</v>
      </c>
      <c r="E15" s="9">
        <f t="shared" si="64"/>
        <v>0.25978260869565217</v>
      </c>
      <c r="F15" s="50">
        <v>146</v>
      </c>
      <c r="G15" s="9">
        <f t="shared" si="2"/>
        <v>7.9347826086956522E-2</v>
      </c>
      <c r="H15" s="50">
        <v>31</v>
      </c>
      <c r="I15" s="9">
        <f t="shared" si="65"/>
        <v>1.6847826086956522E-2</v>
      </c>
      <c r="J15" s="50">
        <v>32</v>
      </c>
      <c r="K15" s="9">
        <f t="shared" si="3"/>
        <v>1.7391304347826087E-2</v>
      </c>
      <c r="L15" s="50">
        <v>137</v>
      </c>
      <c r="M15" s="9">
        <f t="shared" si="4"/>
        <v>7.4456521739130435E-2</v>
      </c>
      <c r="N15" s="50">
        <v>205</v>
      </c>
      <c r="O15" s="9">
        <f t="shared" si="5"/>
        <v>0.11141304347826086</v>
      </c>
      <c r="P15" s="51">
        <v>35</v>
      </c>
      <c r="Q15" s="9">
        <f t="shared" si="6"/>
        <v>1.9021739130434784E-2</v>
      </c>
      <c r="R15" s="50">
        <v>84</v>
      </c>
      <c r="S15" s="9">
        <f t="shared" si="7"/>
        <v>4.5652173913043478E-2</v>
      </c>
      <c r="T15" s="50">
        <v>104</v>
      </c>
      <c r="U15" s="9">
        <f t="shared" si="8"/>
        <v>5.6521739130434782E-2</v>
      </c>
      <c r="V15" s="50">
        <v>383</v>
      </c>
      <c r="W15" s="9">
        <f t="shared" si="9"/>
        <v>0.20815217391304347</v>
      </c>
      <c r="X15" s="50">
        <v>78</v>
      </c>
      <c r="Y15" s="9">
        <f t="shared" si="10"/>
        <v>4.2391304347826085E-2</v>
      </c>
      <c r="Z15" s="50">
        <v>77</v>
      </c>
      <c r="AA15" s="9">
        <f t="shared" si="11"/>
        <v>4.1847826086956523E-2</v>
      </c>
      <c r="AB15" s="50">
        <v>50</v>
      </c>
      <c r="AC15" s="9">
        <f t="shared" si="12"/>
        <v>2.717391304347826E-2</v>
      </c>
      <c r="AD15" s="67">
        <v>2018</v>
      </c>
      <c r="AE15" s="51">
        <v>568</v>
      </c>
      <c r="AF15" s="9">
        <f t="shared" ref="AF15:AF18" si="90">AE15/AD15</f>
        <v>0.28146679881070369</v>
      </c>
      <c r="AG15" s="50">
        <v>113</v>
      </c>
      <c r="AH15" s="9">
        <f t="shared" si="67"/>
        <v>5.5996035678889992E-2</v>
      </c>
      <c r="AI15" s="50">
        <v>14</v>
      </c>
      <c r="AJ15" s="9">
        <f t="shared" si="68"/>
        <v>6.9375619425173438E-3</v>
      </c>
      <c r="AK15" s="50">
        <v>41</v>
      </c>
      <c r="AL15" s="9">
        <f t="shared" si="69"/>
        <v>2.0317145688800792E-2</v>
      </c>
      <c r="AM15" s="50">
        <v>96</v>
      </c>
      <c r="AN15" s="9">
        <f t="shared" si="70"/>
        <v>4.7571853320118929E-2</v>
      </c>
      <c r="AO15" s="50">
        <v>214</v>
      </c>
      <c r="AP15" s="9">
        <f t="shared" si="71"/>
        <v>0.10604558969276512</v>
      </c>
      <c r="AQ15" s="51">
        <v>17</v>
      </c>
      <c r="AR15" s="9">
        <f t="shared" si="72"/>
        <v>8.4241823587710603E-3</v>
      </c>
      <c r="AS15" s="50">
        <v>116</v>
      </c>
      <c r="AT15" s="9">
        <f t="shared" si="73"/>
        <v>5.7482656095143705E-2</v>
      </c>
      <c r="AU15" s="50">
        <v>126</v>
      </c>
      <c r="AV15" s="9">
        <f t="shared" si="74"/>
        <v>6.2438057482656094E-2</v>
      </c>
      <c r="AW15" s="50">
        <v>467</v>
      </c>
      <c r="AX15" s="9">
        <f t="shared" si="75"/>
        <v>0.23141724479682854</v>
      </c>
      <c r="AY15" s="50">
        <v>113</v>
      </c>
      <c r="AZ15" s="9">
        <f t="shared" si="76"/>
        <v>5.5996035678889992E-2</v>
      </c>
      <c r="BA15" s="50">
        <v>38</v>
      </c>
      <c r="BB15" s="9">
        <f t="shared" si="77"/>
        <v>1.8830525272547076E-2</v>
      </c>
      <c r="BC15" s="50">
        <v>95</v>
      </c>
      <c r="BD15" s="68">
        <f t="shared" si="78"/>
        <v>4.7076313181367693E-2</v>
      </c>
      <c r="BE15" s="28">
        <v>2154</v>
      </c>
      <c r="BF15" s="5">
        <v>563</v>
      </c>
      <c r="BG15" s="9">
        <v>0.26137418755803155</v>
      </c>
      <c r="BH15" s="50">
        <v>83</v>
      </c>
      <c r="BI15" s="9">
        <v>3.8532961931290625E-2</v>
      </c>
      <c r="BJ15" s="50">
        <v>42</v>
      </c>
      <c r="BK15" s="9">
        <f t="shared" si="13"/>
        <v>1.9498607242339833E-2</v>
      </c>
      <c r="BL15" s="50">
        <v>39</v>
      </c>
      <c r="BM15" s="9">
        <f t="shared" si="79"/>
        <v>1.8105849582172703E-2</v>
      </c>
      <c r="BN15" s="50">
        <v>203</v>
      </c>
      <c r="BO15" s="9">
        <f t="shared" si="80"/>
        <v>9.4243268337975861E-2</v>
      </c>
      <c r="BP15" s="50">
        <v>158</v>
      </c>
      <c r="BQ15" s="9">
        <f t="shared" si="81"/>
        <v>7.3351903435468893E-2</v>
      </c>
      <c r="BR15" s="51">
        <v>22</v>
      </c>
      <c r="BS15" s="9">
        <f t="shared" si="82"/>
        <v>1.021355617455896E-2</v>
      </c>
      <c r="BT15" s="50">
        <v>97</v>
      </c>
      <c r="BU15" s="9">
        <f t="shared" si="83"/>
        <v>4.5032497678737231E-2</v>
      </c>
      <c r="BV15" s="50">
        <v>58</v>
      </c>
      <c r="BW15" s="9">
        <f t="shared" si="84"/>
        <v>2.6926648096564532E-2</v>
      </c>
      <c r="BX15" s="50">
        <v>449</v>
      </c>
      <c r="BY15" s="9">
        <f t="shared" si="85"/>
        <v>0.20844939647168059</v>
      </c>
      <c r="BZ15" s="50">
        <v>160</v>
      </c>
      <c r="CA15" s="9">
        <f t="shared" si="86"/>
        <v>7.4280408542246976E-2</v>
      </c>
      <c r="CB15" s="50">
        <v>144</v>
      </c>
      <c r="CC15" s="9">
        <f t="shared" si="87"/>
        <v>6.6852367688022288E-2</v>
      </c>
      <c r="CD15" s="50">
        <v>136</v>
      </c>
      <c r="CE15" s="9">
        <f t="shared" si="88"/>
        <v>6.313834726090993E-2</v>
      </c>
      <c r="CF15" s="67">
        <f t="shared" si="89"/>
        <v>-136</v>
      </c>
      <c r="CG15" s="51">
        <f t="shared" si="14"/>
        <v>5</v>
      </c>
      <c r="CH15" s="9">
        <f t="shared" si="15"/>
        <v>2.0092611252672143E-2</v>
      </c>
      <c r="CI15" s="50">
        <f t="shared" si="15"/>
        <v>30</v>
      </c>
      <c r="CJ15" s="9">
        <f t="shared" si="15"/>
        <v>1.7463073747599367E-2</v>
      </c>
      <c r="CK15" s="50">
        <f t="shared" si="16"/>
        <v>-28</v>
      </c>
      <c r="CL15" s="9">
        <f t="shared" si="17"/>
        <v>-1.256104529982249E-2</v>
      </c>
      <c r="CM15" s="50">
        <f t="shared" si="18"/>
        <v>2</v>
      </c>
      <c r="CN15" s="9">
        <f t="shared" si="19"/>
        <v>2.2112961066280898E-3</v>
      </c>
      <c r="CO15" s="50">
        <f t="shared" si="20"/>
        <v>-107</v>
      </c>
      <c r="CP15" s="9">
        <f t="shared" si="21"/>
        <v>-4.6671415017856932E-2</v>
      </c>
      <c r="CQ15" s="50">
        <f t="shared" si="22"/>
        <v>56</v>
      </c>
      <c r="CR15" s="9">
        <f t="shared" si="23"/>
        <v>3.2693686257296226E-2</v>
      </c>
      <c r="CS15" s="51">
        <f t="shared" si="24"/>
        <v>-5</v>
      </c>
      <c r="CT15" s="9">
        <f t="shared" si="25"/>
        <v>-1.7893738157878994E-3</v>
      </c>
      <c r="CU15" s="50">
        <f t="shared" si="26"/>
        <v>19</v>
      </c>
      <c r="CV15" s="9">
        <f t="shared" si="27"/>
        <v>1.2450158416406475E-2</v>
      </c>
      <c r="CW15" s="50">
        <f t="shared" si="28"/>
        <v>68</v>
      </c>
      <c r="CX15" s="9">
        <f t="shared" si="29"/>
        <v>3.5511409386091562E-2</v>
      </c>
      <c r="CY15" s="50">
        <f t="shared" si="30"/>
        <v>18</v>
      </c>
      <c r="CZ15" s="9">
        <f t="shared" si="31"/>
        <v>2.2967848325147949E-2</v>
      </c>
      <c r="DA15" s="50">
        <f t="shared" si="32"/>
        <v>-47</v>
      </c>
      <c r="DB15" s="9">
        <f t="shared" si="33"/>
        <v>-1.8284372863356983E-2</v>
      </c>
      <c r="DC15" s="50">
        <f t="shared" si="34"/>
        <v>-106</v>
      </c>
      <c r="DD15" s="9">
        <f t="shared" si="35"/>
        <v>-4.8021842415475212E-2</v>
      </c>
      <c r="DE15" s="50">
        <f t="shared" si="36"/>
        <v>-41</v>
      </c>
      <c r="DF15" s="68">
        <f t="shared" si="37"/>
        <v>-1.6062034079542237E-2</v>
      </c>
      <c r="DG15" s="28">
        <f t="shared" si="38"/>
        <v>-178</v>
      </c>
      <c r="DH15" s="5">
        <f t="shared" si="38"/>
        <v>-90</v>
      </c>
      <c r="DI15" s="9">
        <f t="shared" si="39"/>
        <v>-2.1684190115051516E-2</v>
      </c>
      <c r="DJ15" s="50">
        <f t="shared" si="40"/>
        <v>33</v>
      </c>
      <c r="DK15" s="9">
        <f t="shared" si="41"/>
        <v>2.3351790408066529E-2</v>
      </c>
      <c r="DL15" s="50">
        <f t="shared" si="42"/>
        <v>17</v>
      </c>
      <c r="DM15" s="9">
        <f t="shared" si="43"/>
        <v>9.9102641444391779E-3</v>
      </c>
      <c r="DN15" s="50">
        <f t="shared" si="44"/>
        <v>-9</v>
      </c>
      <c r="DO15" s="9">
        <f t="shared" si="45"/>
        <v>-2.9258413409747053E-3</v>
      </c>
      <c r="DP15" s="50">
        <f t="shared" si="46"/>
        <v>41</v>
      </c>
      <c r="DQ15" s="9">
        <f t="shared" si="47"/>
        <v>2.6884668419011507E-2</v>
      </c>
      <c r="DR15" s="50">
        <f t="shared" si="48"/>
        <v>-9</v>
      </c>
      <c r="DS15" s="9">
        <f t="shared" si="49"/>
        <v>5.367453785495746E-3</v>
      </c>
      <c r="DT15" s="51">
        <f t="shared" si="50"/>
        <v>18</v>
      </c>
      <c r="DU15" s="9">
        <f t="shared" si="51"/>
        <v>1.0597556771663724E-2</v>
      </c>
      <c r="DV15" s="50">
        <f t="shared" si="52"/>
        <v>-32</v>
      </c>
      <c r="DW15" s="9">
        <f t="shared" si="53"/>
        <v>-1.1830482182100227E-2</v>
      </c>
      <c r="DX15" s="50">
        <f t="shared" si="54"/>
        <v>-22</v>
      </c>
      <c r="DY15" s="9">
        <f t="shared" si="55"/>
        <v>-5.9163183522213114E-3</v>
      </c>
      <c r="DZ15" s="50">
        <f t="shared" si="56"/>
        <v>-84</v>
      </c>
      <c r="EA15" s="9">
        <f t="shared" si="57"/>
        <v>-2.3265070883785072E-2</v>
      </c>
      <c r="EB15" s="50">
        <f t="shared" si="58"/>
        <v>-35</v>
      </c>
      <c r="EC15" s="9">
        <f t="shared" si="59"/>
        <v>-1.3604731331063907E-2</v>
      </c>
      <c r="ED15" s="50">
        <f t="shared" si="60"/>
        <v>39</v>
      </c>
      <c r="EE15" s="9">
        <f t="shared" si="61"/>
        <v>2.3017300814409447E-2</v>
      </c>
      <c r="EF15" s="50">
        <f t="shared" si="62"/>
        <v>-45</v>
      </c>
      <c r="EG15" s="9">
        <f t="shared" si="63"/>
        <v>-1.9902400137889433E-2</v>
      </c>
    </row>
    <row r="16" spans="1:137" x14ac:dyDescent="0.25">
      <c r="A16" s="329"/>
      <c r="B16" s="8" t="s">
        <v>11</v>
      </c>
      <c r="C16" s="52">
        <v>2708</v>
      </c>
      <c r="D16" s="51">
        <v>549</v>
      </c>
      <c r="E16" s="9">
        <f t="shared" si="64"/>
        <v>0.20273264401772526</v>
      </c>
      <c r="F16" s="50">
        <v>175</v>
      </c>
      <c r="G16" s="9">
        <f t="shared" si="2"/>
        <v>6.4623338257016244E-2</v>
      </c>
      <c r="H16" s="50">
        <v>108</v>
      </c>
      <c r="I16" s="9">
        <f t="shared" si="65"/>
        <v>3.9881831610044313E-2</v>
      </c>
      <c r="J16" s="50">
        <v>66</v>
      </c>
      <c r="K16" s="9">
        <f t="shared" si="3"/>
        <v>2.4372230428360415E-2</v>
      </c>
      <c r="L16" s="50">
        <v>241</v>
      </c>
      <c r="M16" s="9">
        <f t="shared" si="4"/>
        <v>8.8995568685376655E-2</v>
      </c>
      <c r="N16" s="50">
        <v>145</v>
      </c>
      <c r="O16" s="9">
        <f t="shared" si="5"/>
        <v>5.3545051698670604E-2</v>
      </c>
      <c r="P16" s="51">
        <v>5</v>
      </c>
      <c r="Q16" s="9">
        <f t="shared" si="6"/>
        <v>1.846381093057607E-3</v>
      </c>
      <c r="R16" s="50">
        <v>100</v>
      </c>
      <c r="S16" s="9">
        <f t="shared" si="7"/>
        <v>3.6927621861152143E-2</v>
      </c>
      <c r="T16" s="50">
        <v>145</v>
      </c>
      <c r="U16" s="9">
        <f t="shared" si="8"/>
        <v>5.3545051698670604E-2</v>
      </c>
      <c r="V16" s="50">
        <v>662</v>
      </c>
      <c r="W16" s="9">
        <f t="shared" si="9"/>
        <v>0.24446085672082718</v>
      </c>
      <c r="X16" s="50">
        <v>185</v>
      </c>
      <c r="Y16" s="9">
        <f t="shared" si="10"/>
        <v>6.8316100443131467E-2</v>
      </c>
      <c r="Z16" s="50">
        <v>99</v>
      </c>
      <c r="AA16" s="9">
        <f t="shared" si="11"/>
        <v>3.6558345642540617E-2</v>
      </c>
      <c r="AB16" s="50">
        <v>228</v>
      </c>
      <c r="AC16" s="9">
        <f t="shared" si="12"/>
        <v>8.4194977843426888E-2</v>
      </c>
      <c r="AD16" s="67">
        <v>2670</v>
      </c>
      <c r="AE16" s="51">
        <v>449</v>
      </c>
      <c r="AF16" s="9">
        <f t="shared" si="90"/>
        <v>0.16816479400749063</v>
      </c>
      <c r="AG16" s="50">
        <v>156</v>
      </c>
      <c r="AH16" s="9">
        <f t="shared" si="67"/>
        <v>5.8426966292134834E-2</v>
      </c>
      <c r="AI16" s="50">
        <v>161</v>
      </c>
      <c r="AJ16" s="9">
        <f t="shared" si="68"/>
        <v>6.0299625468164794E-2</v>
      </c>
      <c r="AK16" s="50">
        <v>113</v>
      </c>
      <c r="AL16" s="9">
        <f t="shared" si="69"/>
        <v>4.2322097378277156E-2</v>
      </c>
      <c r="AM16" s="50">
        <v>328</v>
      </c>
      <c r="AN16" s="9">
        <f t="shared" si="70"/>
        <v>0.12284644194756554</v>
      </c>
      <c r="AO16" s="50">
        <v>97</v>
      </c>
      <c r="AP16" s="9">
        <f t="shared" si="71"/>
        <v>3.6329588014981276E-2</v>
      </c>
      <c r="AQ16" s="51">
        <v>6</v>
      </c>
      <c r="AR16" s="9">
        <f t="shared" si="72"/>
        <v>2.2471910112359553E-3</v>
      </c>
      <c r="AS16" s="50">
        <v>107</v>
      </c>
      <c r="AT16" s="9">
        <f t="shared" si="73"/>
        <v>4.0074906367041196E-2</v>
      </c>
      <c r="AU16" s="50">
        <v>83</v>
      </c>
      <c r="AV16" s="9">
        <f t="shared" si="74"/>
        <v>3.1086142322097377E-2</v>
      </c>
      <c r="AW16" s="50">
        <v>648</v>
      </c>
      <c r="AX16" s="9">
        <f t="shared" si="75"/>
        <v>0.24269662921348314</v>
      </c>
      <c r="AY16" s="50">
        <v>204</v>
      </c>
      <c r="AZ16" s="9">
        <f t="shared" si="76"/>
        <v>7.6404494382022473E-2</v>
      </c>
      <c r="BA16" s="50">
        <v>129</v>
      </c>
      <c r="BB16" s="9">
        <f t="shared" si="77"/>
        <v>4.8314606741573035E-2</v>
      </c>
      <c r="BC16" s="50">
        <v>189</v>
      </c>
      <c r="BD16" s="68">
        <f t="shared" si="78"/>
        <v>7.0786516853932585E-2</v>
      </c>
      <c r="BE16" s="28">
        <v>2699</v>
      </c>
      <c r="BF16" s="5">
        <v>546</v>
      </c>
      <c r="BG16" s="9">
        <v>0.20229714709151539</v>
      </c>
      <c r="BH16" s="50">
        <v>119</v>
      </c>
      <c r="BI16" s="9">
        <v>4.4090403853278989E-2</v>
      </c>
      <c r="BJ16" s="50">
        <v>54</v>
      </c>
      <c r="BK16" s="9">
        <f t="shared" si="13"/>
        <v>2.0007410151908114E-2</v>
      </c>
      <c r="BL16" s="50">
        <v>83</v>
      </c>
      <c r="BM16" s="9">
        <f t="shared" si="79"/>
        <v>3.0752130418673584E-2</v>
      </c>
      <c r="BN16" s="50">
        <v>366</v>
      </c>
      <c r="BO16" s="9">
        <f t="shared" si="80"/>
        <v>0.13560577991848832</v>
      </c>
      <c r="BP16" s="50">
        <v>129</v>
      </c>
      <c r="BQ16" s="9">
        <f t="shared" si="81"/>
        <v>4.7795479807336047E-2</v>
      </c>
      <c r="BR16" s="51">
        <v>29</v>
      </c>
      <c r="BS16" s="9">
        <f t="shared" si="82"/>
        <v>1.0744720266765468E-2</v>
      </c>
      <c r="BT16" s="50">
        <v>76</v>
      </c>
      <c r="BU16" s="9">
        <f t="shared" si="83"/>
        <v>2.8158577250833643E-2</v>
      </c>
      <c r="BV16" s="50">
        <v>121</v>
      </c>
      <c r="BW16" s="9">
        <f t="shared" si="84"/>
        <v>4.4831419044090402E-2</v>
      </c>
      <c r="BX16" s="50">
        <v>658</v>
      </c>
      <c r="BY16" s="9">
        <f t="shared" si="85"/>
        <v>0.24379399777695443</v>
      </c>
      <c r="BZ16" s="50">
        <v>182</v>
      </c>
      <c r="CA16" s="9">
        <f t="shared" si="86"/>
        <v>6.7432382363838458E-2</v>
      </c>
      <c r="CB16" s="50">
        <v>164</v>
      </c>
      <c r="CC16" s="9">
        <f t="shared" si="87"/>
        <v>6.0763245646535756E-2</v>
      </c>
      <c r="CD16" s="50">
        <v>172</v>
      </c>
      <c r="CE16" s="9">
        <f t="shared" si="88"/>
        <v>6.3727306409781401E-2</v>
      </c>
      <c r="CF16" s="67">
        <f t="shared" si="89"/>
        <v>-29</v>
      </c>
      <c r="CG16" s="51">
        <f t="shared" si="14"/>
        <v>-97</v>
      </c>
      <c r="CH16" s="9">
        <f t="shared" si="15"/>
        <v>-3.4132353084024764E-2</v>
      </c>
      <c r="CI16" s="50">
        <f t="shared" si="15"/>
        <v>37</v>
      </c>
      <c r="CJ16" s="9">
        <f t="shared" si="15"/>
        <v>1.4336562438855845E-2</v>
      </c>
      <c r="CK16" s="50">
        <f t="shared" si="16"/>
        <v>107</v>
      </c>
      <c r="CL16" s="9">
        <f t="shared" si="17"/>
        <v>4.029221531625668E-2</v>
      </c>
      <c r="CM16" s="50">
        <f t="shared" si="18"/>
        <v>30</v>
      </c>
      <c r="CN16" s="9">
        <f t="shared" si="19"/>
        <v>1.1569966959603571E-2</v>
      </c>
      <c r="CO16" s="50">
        <f t="shared" si="20"/>
        <v>-38</v>
      </c>
      <c r="CP16" s="9">
        <f t="shared" si="21"/>
        <v>-1.2759337970922782E-2</v>
      </c>
      <c r="CQ16" s="50">
        <f t="shared" si="22"/>
        <v>-32</v>
      </c>
      <c r="CR16" s="9">
        <f t="shared" si="23"/>
        <v>-1.1465891792354771E-2</v>
      </c>
      <c r="CS16" s="51">
        <f t="shared" si="24"/>
        <v>-23</v>
      </c>
      <c r="CT16" s="9">
        <f t="shared" si="25"/>
        <v>-8.4975292555295127E-3</v>
      </c>
      <c r="CU16" s="50">
        <f t="shared" si="26"/>
        <v>31</v>
      </c>
      <c r="CV16" s="9">
        <f t="shared" si="27"/>
        <v>1.1916329116207554E-2</v>
      </c>
      <c r="CW16" s="50">
        <f t="shared" si="28"/>
        <v>-38</v>
      </c>
      <c r="CX16" s="9">
        <f t="shared" si="29"/>
        <v>-1.3745276721993025E-2</v>
      </c>
      <c r="CY16" s="50">
        <f t="shared" si="30"/>
        <v>-10</v>
      </c>
      <c r="CZ16" s="9">
        <f t="shared" si="31"/>
        <v>-1.0973685634712849E-3</v>
      </c>
      <c r="DA16" s="50">
        <f t="shared" si="32"/>
        <v>22</v>
      </c>
      <c r="DB16" s="9">
        <f t="shared" si="33"/>
        <v>8.9721120181840142E-3</v>
      </c>
      <c r="DC16" s="50">
        <f t="shared" si="34"/>
        <v>-35</v>
      </c>
      <c r="DD16" s="9">
        <f t="shared" si="35"/>
        <v>-1.2448638904962721E-2</v>
      </c>
      <c r="DE16" s="50">
        <f t="shared" si="36"/>
        <v>17</v>
      </c>
      <c r="DF16" s="68">
        <f t="shared" si="37"/>
        <v>7.0592104441511844E-3</v>
      </c>
      <c r="DG16" s="28">
        <f t="shared" si="38"/>
        <v>38</v>
      </c>
      <c r="DH16" s="5">
        <f t="shared" si="38"/>
        <v>100</v>
      </c>
      <c r="DI16" s="9">
        <f t="shared" si="39"/>
        <v>3.456785001023463E-2</v>
      </c>
      <c r="DJ16" s="50">
        <f t="shared" si="40"/>
        <v>19</v>
      </c>
      <c r="DK16" s="9">
        <f t="shared" si="41"/>
        <v>6.19637196488141E-3</v>
      </c>
      <c r="DL16" s="50">
        <f t="shared" si="42"/>
        <v>-53</v>
      </c>
      <c r="DM16" s="9">
        <f t="shared" si="43"/>
        <v>-2.0417793858120481E-2</v>
      </c>
      <c r="DN16" s="50">
        <f t="shared" si="44"/>
        <v>-47</v>
      </c>
      <c r="DO16" s="9">
        <f t="shared" si="45"/>
        <v>-1.7949866949916741E-2</v>
      </c>
      <c r="DP16" s="50">
        <f t="shared" si="46"/>
        <v>-87</v>
      </c>
      <c r="DQ16" s="9">
        <f t="shared" si="47"/>
        <v>-3.3850873262188885E-2</v>
      </c>
      <c r="DR16" s="50">
        <f t="shared" si="48"/>
        <v>48</v>
      </c>
      <c r="DS16" s="9">
        <f t="shared" si="49"/>
        <v>1.7215463683689328E-2</v>
      </c>
      <c r="DT16" s="51">
        <f t="shared" si="50"/>
        <v>-1</v>
      </c>
      <c r="DU16" s="9">
        <f t="shared" si="51"/>
        <v>-4.0080991817834826E-4</v>
      </c>
      <c r="DV16" s="50">
        <f t="shared" si="52"/>
        <v>-7</v>
      </c>
      <c r="DW16" s="9">
        <f t="shared" si="53"/>
        <v>-3.1472845058890531E-3</v>
      </c>
      <c r="DX16" s="50">
        <f t="shared" si="54"/>
        <v>62</v>
      </c>
      <c r="DY16" s="9">
        <f t="shared" si="55"/>
        <v>2.2458909376573227E-2</v>
      </c>
      <c r="DZ16" s="50">
        <f t="shared" si="56"/>
        <v>14</v>
      </c>
      <c r="EA16" s="9">
        <f t="shared" si="57"/>
        <v>1.764227507344035E-3</v>
      </c>
      <c r="EB16" s="50">
        <f t="shared" si="58"/>
        <v>-19</v>
      </c>
      <c r="EC16" s="9">
        <f t="shared" si="59"/>
        <v>-8.0883939388910059E-3</v>
      </c>
      <c r="ED16" s="50">
        <f t="shared" si="60"/>
        <v>-30</v>
      </c>
      <c r="EE16" s="9">
        <f t="shared" si="61"/>
        <v>-1.1756261099032418E-2</v>
      </c>
      <c r="EF16" s="50">
        <f t="shared" si="62"/>
        <v>39</v>
      </c>
      <c r="EG16" s="9">
        <f t="shared" si="63"/>
        <v>1.3408460989494303E-2</v>
      </c>
    </row>
    <row r="17" spans="1:137" x14ac:dyDescent="0.25">
      <c r="A17" s="329"/>
      <c r="B17" s="8" t="s">
        <v>12</v>
      </c>
      <c r="C17" s="52">
        <v>2672</v>
      </c>
      <c r="D17" s="51">
        <v>504</v>
      </c>
      <c r="E17" s="9">
        <f t="shared" si="64"/>
        <v>0.18862275449101795</v>
      </c>
      <c r="F17" s="50">
        <v>170</v>
      </c>
      <c r="G17" s="9">
        <f t="shared" si="2"/>
        <v>6.3622754491017966E-2</v>
      </c>
      <c r="H17" s="50">
        <v>119</v>
      </c>
      <c r="I17" s="9">
        <f t="shared" si="65"/>
        <v>4.4535928143712572E-2</v>
      </c>
      <c r="J17" s="50">
        <v>29</v>
      </c>
      <c r="K17" s="9">
        <f t="shared" si="3"/>
        <v>1.0853293413173653E-2</v>
      </c>
      <c r="L17" s="50">
        <v>352</v>
      </c>
      <c r="M17" s="9">
        <f t="shared" si="4"/>
        <v>0.1317365269461078</v>
      </c>
      <c r="N17" s="50">
        <v>113</v>
      </c>
      <c r="O17" s="9">
        <f t="shared" si="5"/>
        <v>4.2290419161676647E-2</v>
      </c>
      <c r="P17" s="51">
        <v>147</v>
      </c>
      <c r="Q17" s="9">
        <f t="shared" si="6"/>
        <v>5.5014970059880243E-2</v>
      </c>
      <c r="R17" s="50">
        <v>91</v>
      </c>
      <c r="S17" s="9">
        <f t="shared" si="7"/>
        <v>3.4056886227544908E-2</v>
      </c>
      <c r="T17" s="50">
        <v>109</v>
      </c>
      <c r="U17" s="9">
        <f t="shared" si="8"/>
        <v>4.0793413173652697E-2</v>
      </c>
      <c r="V17" s="50">
        <v>668</v>
      </c>
      <c r="W17" s="9">
        <f t="shared" si="9"/>
        <v>0.25</v>
      </c>
      <c r="X17" s="50">
        <v>147</v>
      </c>
      <c r="Y17" s="9">
        <f t="shared" si="10"/>
        <v>5.5014970059880243E-2</v>
      </c>
      <c r="Z17" s="50">
        <v>87</v>
      </c>
      <c r="AA17" s="9">
        <f t="shared" si="11"/>
        <v>3.2559880239520958E-2</v>
      </c>
      <c r="AB17" s="50">
        <v>136</v>
      </c>
      <c r="AC17" s="9">
        <f t="shared" si="12"/>
        <v>5.089820359281437E-2</v>
      </c>
      <c r="AD17" s="67">
        <v>2755</v>
      </c>
      <c r="AE17" s="51">
        <v>532</v>
      </c>
      <c r="AF17" s="9">
        <f t="shared" si="90"/>
        <v>0.19310344827586207</v>
      </c>
      <c r="AG17" s="50">
        <v>257</v>
      </c>
      <c r="AH17" s="9">
        <f t="shared" si="67"/>
        <v>9.328493647912886E-2</v>
      </c>
      <c r="AI17" s="50">
        <v>91</v>
      </c>
      <c r="AJ17" s="9">
        <f t="shared" si="68"/>
        <v>3.3030852994555354E-2</v>
      </c>
      <c r="AK17" s="50">
        <v>44</v>
      </c>
      <c r="AL17" s="9">
        <f t="shared" si="69"/>
        <v>1.5970961887477313E-2</v>
      </c>
      <c r="AM17" s="50">
        <v>353</v>
      </c>
      <c r="AN17" s="9">
        <f t="shared" si="70"/>
        <v>0.1281306715063521</v>
      </c>
      <c r="AO17" s="50">
        <v>163</v>
      </c>
      <c r="AP17" s="9">
        <f t="shared" si="71"/>
        <v>5.9165154264972777E-2</v>
      </c>
      <c r="AQ17" s="51">
        <v>170</v>
      </c>
      <c r="AR17" s="9">
        <f t="shared" si="72"/>
        <v>6.1705989110707807E-2</v>
      </c>
      <c r="AS17" s="50">
        <v>78</v>
      </c>
      <c r="AT17" s="9">
        <f t="shared" si="73"/>
        <v>2.8312159709618874E-2</v>
      </c>
      <c r="AU17" s="50">
        <v>130</v>
      </c>
      <c r="AV17" s="9">
        <f t="shared" si="74"/>
        <v>4.7186932849364795E-2</v>
      </c>
      <c r="AW17" s="50">
        <v>603</v>
      </c>
      <c r="AX17" s="9">
        <f t="shared" si="75"/>
        <v>0.2188747731397459</v>
      </c>
      <c r="AY17" s="50">
        <v>105</v>
      </c>
      <c r="AZ17" s="9">
        <f t="shared" si="76"/>
        <v>3.8112522686025406E-2</v>
      </c>
      <c r="BA17" s="50">
        <v>82</v>
      </c>
      <c r="BB17" s="9">
        <f t="shared" si="77"/>
        <v>2.9764065335753175E-2</v>
      </c>
      <c r="BC17" s="50">
        <v>147</v>
      </c>
      <c r="BD17" s="68">
        <f t="shared" si="78"/>
        <v>5.3357531760435568E-2</v>
      </c>
      <c r="BE17" s="28">
        <v>2719</v>
      </c>
      <c r="BF17" s="5">
        <v>561</v>
      </c>
      <c r="BG17" s="9">
        <v>0.20632585509378448</v>
      </c>
      <c r="BH17" s="50">
        <v>139</v>
      </c>
      <c r="BI17" s="9">
        <v>5.1121735932328063E-2</v>
      </c>
      <c r="BJ17" s="50">
        <v>78</v>
      </c>
      <c r="BK17" s="9">
        <f t="shared" si="13"/>
        <v>2.8687017285766826E-2</v>
      </c>
      <c r="BL17" s="50">
        <v>95</v>
      </c>
      <c r="BM17" s="9">
        <f t="shared" si="79"/>
        <v>3.4939315924972417E-2</v>
      </c>
      <c r="BN17" s="50">
        <v>258</v>
      </c>
      <c r="BO17" s="9">
        <f t="shared" si="80"/>
        <v>9.4887826406767198E-2</v>
      </c>
      <c r="BP17" s="50">
        <v>165</v>
      </c>
      <c r="BQ17" s="9">
        <f t="shared" si="81"/>
        <v>6.0684075027583669E-2</v>
      </c>
      <c r="BR17" s="51">
        <v>148</v>
      </c>
      <c r="BS17" s="9">
        <f t="shared" si="82"/>
        <v>5.4431776388378081E-2</v>
      </c>
      <c r="BT17" s="50">
        <v>122</v>
      </c>
      <c r="BU17" s="9">
        <f t="shared" si="83"/>
        <v>4.4869437293122469E-2</v>
      </c>
      <c r="BV17" s="50">
        <v>106</v>
      </c>
      <c r="BW17" s="9">
        <f t="shared" si="84"/>
        <v>3.8984920926811328E-2</v>
      </c>
      <c r="BX17" s="50">
        <v>635</v>
      </c>
      <c r="BY17" s="9">
        <f t="shared" si="85"/>
        <v>0.23354174328797353</v>
      </c>
      <c r="BZ17" s="50">
        <v>165</v>
      </c>
      <c r="CA17" s="9">
        <f t="shared" si="86"/>
        <v>6.0684075027583669E-2</v>
      </c>
      <c r="CB17" s="50">
        <v>136</v>
      </c>
      <c r="CC17" s="9">
        <f t="shared" si="87"/>
        <v>5.0018389113644722E-2</v>
      </c>
      <c r="CD17" s="50">
        <v>111</v>
      </c>
      <c r="CE17" s="9">
        <f t="shared" si="88"/>
        <v>4.0823832291283557E-2</v>
      </c>
      <c r="CF17" s="67">
        <f t="shared" si="89"/>
        <v>36</v>
      </c>
      <c r="CG17" s="51">
        <f t="shared" si="14"/>
        <v>-29</v>
      </c>
      <c r="CH17" s="9">
        <f t="shared" si="15"/>
        <v>-1.3222406817922416E-2</v>
      </c>
      <c r="CI17" s="50">
        <f t="shared" si="15"/>
        <v>118</v>
      </c>
      <c r="CJ17" s="9">
        <f t="shared" si="15"/>
        <v>4.2163200546800797E-2</v>
      </c>
      <c r="CK17" s="50">
        <f t="shared" si="16"/>
        <v>13</v>
      </c>
      <c r="CL17" s="9">
        <f t="shared" si="17"/>
        <v>4.3438357087885286E-3</v>
      </c>
      <c r="CM17" s="50">
        <f t="shared" si="18"/>
        <v>-51</v>
      </c>
      <c r="CN17" s="9">
        <f t="shared" si="19"/>
        <v>-1.8968354037495104E-2</v>
      </c>
      <c r="CO17" s="50">
        <f t="shared" si="20"/>
        <v>95</v>
      </c>
      <c r="CP17" s="9">
        <f t="shared" si="21"/>
        <v>3.3242845099584903E-2</v>
      </c>
      <c r="CQ17" s="50">
        <f t="shared" si="22"/>
        <v>-2</v>
      </c>
      <c r="CR17" s="9">
        <f t="shared" si="23"/>
        <v>-1.5189207626108911E-3</v>
      </c>
      <c r="CS17" s="51">
        <f t="shared" si="24"/>
        <v>22</v>
      </c>
      <c r="CT17" s="9">
        <f t="shared" si="25"/>
        <v>7.2742127223297259E-3</v>
      </c>
      <c r="CU17" s="50">
        <f t="shared" si="26"/>
        <v>-44</v>
      </c>
      <c r="CV17" s="9">
        <f t="shared" si="27"/>
        <v>-1.6557277583503595E-2</v>
      </c>
      <c r="CW17" s="50">
        <f t="shared" si="28"/>
        <v>24</v>
      </c>
      <c r="CX17" s="9">
        <f t="shared" si="29"/>
        <v>8.2020119225534663E-3</v>
      </c>
      <c r="CY17" s="50">
        <f t="shared" si="30"/>
        <v>-32</v>
      </c>
      <c r="CZ17" s="9">
        <f t="shared" si="31"/>
        <v>-1.4666970148227626E-2</v>
      </c>
      <c r="DA17" s="50">
        <f t="shared" si="32"/>
        <v>-60</v>
      </c>
      <c r="DB17" s="9">
        <f t="shared" si="33"/>
        <v>-2.2571552341558263E-2</v>
      </c>
      <c r="DC17" s="50">
        <f t="shared" si="34"/>
        <v>-54</v>
      </c>
      <c r="DD17" s="9">
        <f t="shared" si="35"/>
        <v>-2.0254323777891547E-2</v>
      </c>
      <c r="DE17" s="50">
        <f t="shared" si="36"/>
        <v>36</v>
      </c>
      <c r="DF17" s="68">
        <f t="shared" si="37"/>
        <v>1.2533699469152011E-2</v>
      </c>
      <c r="DG17" s="28">
        <f t="shared" si="38"/>
        <v>-83</v>
      </c>
      <c r="DH17" s="5">
        <f t="shared" si="38"/>
        <v>-28</v>
      </c>
      <c r="DI17" s="9">
        <f t="shared" si="39"/>
        <v>-4.4806937848441142E-3</v>
      </c>
      <c r="DJ17" s="50">
        <f t="shared" si="40"/>
        <v>-87</v>
      </c>
      <c r="DK17" s="9">
        <f t="shared" si="41"/>
        <v>-2.9662181988110894E-2</v>
      </c>
      <c r="DL17" s="50">
        <f t="shared" si="42"/>
        <v>28</v>
      </c>
      <c r="DM17" s="9">
        <f t="shared" si="43"/>
        <v>1.1505075149157218E-2</v>
      </c>
      <c r="DN17" s="50">
        <f t="shared" si="44"/>
        <v>-15</v>
      </c>
      <c r="DO17" s="9">
        <f t="shared" si="45"/>
        <v>-5.1176684743036594E-3</v>
      </c>
      <c r="DP17" s="50">
        <f t="shared" si="46"/>
        <v>-1</v>
      </c>
      <c r="DQ17" s="9">
        <f t="shared" si="47"/>
        <v>3.6058554397556952E-3</v>
      </c>
      <c r="DR17" s="50">
        <f t="shared" si="48"/>
        <v>-50</v>
      </c>
      <c r="DS17" s="9">
        <f t="shared" si="49"/>
        <v>-1.687473510329613E-2</v>
      </c>
      <c r="DT17" s="51">
        <f t="shared" si="50"/>
        <v>-23</v>
      </c>
      <c r="DU17" s="9">
        <f t="shared" si="51"/>
        <v>-6.6910190508275638E-3</v>
      </c>
      <c r="DV17" s="50">
        <f t="shared" si="52"/>
        <v>13</v>
      </c>
      <c r="DW17" s="9">
        <f t="shared" si="53"/>
        <v>5.744726517926034E-3</v>
      </c>
      <c r="DX17" s="50">
        <f t="shared" si="54"/>
        <v>-21</v>
      </c>
      <c r="DY17" s="9">
        <f t="shared" si="55"/>
        <v>-6.3935196757120977E-3</v>
      </c>
      <c r="DZ17" s="50">
        <f t="shared" si="56"/>
        <v>65</v>
      </c>
      <c r="EA17" s="9">
        <f t="shared" si="57"/>
        <v>3.1125226860254096E-2</v>
      </c>
      <c r="EB17" s="50">
        <f t="shared" si="58"/>
        <v>42</v>
      </c>
      <c r="EC17" s="9">
        <f t="shared" si="59"/>
        <v>1.6902447373854837E-2</v>
      </c>
      <c r="ED17" s="50">
        <f t="shared" si="60"/>
        <v>5</v>
      </c>
      <c r="EE17" s="9">
        <f t="shared" si="61"/>
        <v>2.7958149037677835E-3</v>
      </c>
      <c r="EF17" s="50">
        <f t="shared" si="62"/>
        <v>-11</v>
      </c>
      <c r="EG17" s="9">
        <f t="shared" si="63"/>
        <v>-2.4593281676211984E-3</v>
      </c>
    </row>
    <row r="18" spans="1:137" x14ac:dyDescent="0.25">
      <c r="A18" s="329"/>
      <c r="B18" s="8" t="s">
        <v>13</v>
      </c>
      <c r="C18" s="52">
        <v>2374</v>
      </c>
      <c r="D18" s="51">
        <v>418</v>
      </c>
      <c r="E18" s="9">
        <f t="shared" si="64"/>
        <v>0.17607413647851727</v>
      </c>
      <c r="F18" s="50">
        <v>192</v>
      </c>
      <c r="G18" s="9">
        <f t="shared" si="2"/>
        <v>8.0876158382476832E-2</v>
      </c>
      <c r="H18" s="50">
        <v>45</v>
      </c>
      <c r="I18" s="9">
        <f t="shared" si="65"/>
        <v>1.8955349620893007E-2</v>
      </c>
      <c r="J18" s="50">
        <v>33</v>
      </c>
      <c r="K18" s="9">
        <f t="shared" si="3"/>
        <v>1.3900589721988205E-2</v>
      </c>
      <c r="L18" s="50">
        <v>164</v>
      </c>
      <c r="M18" s="9">
        <f t="shared" si="4"/>
        <v>6.9081718618365623E-2</v>
      </c>
      <c r="N18" s="50">
        <v>192</v>
      </c>
      <c r="O18" s="9">
        <f t="shared" si="5"/>
        <v>8.0876158382476832E-2</v>
      </c>
      <c r="P18" s="51">
        <v>52</v>
      </c>
      <c r="Q18" s="9">
        <f t="shared" si="6"/>
        <v>2.1903959561920809E-2</v>
      </c>
      <c r="R18" s="50">
        <v>64</v>
      </c>
      <c r="S18" s="9">
        <f t="shared" si="7"/>
        <v>2.6958719460825609E-2</v>
      </c>
      <c r="T18" s="50">
        <v>76</v>
      </c>
      <c r="U18" s="9">
        <f t="shared" si="8"/>
        <v>3.201347935973041E-2</v>
      </c>
      <c r="V18" s="50">
        <v>610</v>
      </c>
      <c r="W18" s="9">
        <f t="shared" si="9"/>
        <v>0.25695029486099408</v>
      </c>
      <c r="X18" s="50">
        <v>164</v>
      </c>
      <c r="Y18" s="9">
        <f t="shared" si="10"/>
        <v>6.9081718618365623E-2</v>
      </c>
      <c r="Z18" s="50">
        <v>77</v>
      </c>
      <c r="AA18" s="9">
        <f t="shared" si="11"/>
        <v>3.243470935130581E-2</v>
      </c>
      <c r="AB18" s="50">
        <v>287</v>
      </c>
      <c r="AC18" s="9">
        <f t="shared" si="12"/>
        <v>0.12089300758213985</v>
      </c>
      <c r="AD18" s="67">
        <v>2260</v>
      </c>
      <c r="AE18" s="51">
        <v>404</v>
      </c>
      <c r="AF18" s="9">
        <f t="shared" si="90"/>
        <v>0.17876106194690267</v>
      </c>
      <c r="AG18" s="50">
        <v>58</v>
      </c>
      <c r="AH18" s="9">
        <f t="shared" si="67"/>
        <v>2.5663716814159292E-2</v>
      </c>
      <c r="AI18" s="50">
        <v>14</v>
      </c>
      <c r="AJ18" s="9">
        <f t="shared" si="68"/>
        <v>6.1946902654867256E-3</v>
      </c>
      <c r="AK18" s="50">
        <v>32</v>
      </c>
      <c r="AL18" s="9">
        <f t="shared" si="69"/>
        <v>1.415929203539823E-2</v>
      </c>
      <c r="AM18" s="50">
        <v>121</v>
      </c>
      <c r="AN18" s="9">
        <f t="shared" si="70"/>
        <v>5.353982300884956E-2</v>
      </c>
      <c r="AO18" s="50">
        <v>268</v>
      </c>
      <c r="AP18" s="9">
        <f t="shared" si="71"/>
        <v>0.11858407079646018</v>
      </c>
      <c r="AQ18" s="51">
        <v>32</v>
      </c>
      <c r="AR18" s="9">
        <f t="shared" si="72"/>
        <v>1.415929203539823E-2</v>
      </c>
      <c r="AS18" s="50">
        <v>77</v>
      </c>
      <c r="AT18" s="9">
        <f t="shared" si="73"/>
        <v>3.4070796460176994E-2</v>
      </c>
      <c r="AU18" s="50">
        <v>104</v>
      </c>
      <c r="AV18" s="9">
        <f t="shared" si="74"/>
        <v>4.6017699115044247E-2</v>
      </c>
      <c r="AW18" s="50">
        <v>735</v>
      </c>
      <c r="AX18" s="9">
        <f t="shared" si="75"/>
        <v>0.3252212389380531</v>
      </c>
      <c r="AY18" s="50">
        <v>116</v>
      </c>
      <c r="AZ18" s="9">
        <f t="shared" si="76"/>
        <v>5.1327433628318583E-2</v>
      </c>
      <c r="BA18" s="50">
        <v>56</v>
      </c>
      <c r="BB18" s="9">
        <f t="shared" si="77"/>
        <v>2.4778761061946902E-2</v>
      </c>
      <c r="BC18" s="50">
        <v>243</v>
      </c>
      <c r="BD18" s="68">
        <f t="shared" si="78"/>
        <v>0.1075221238938053</v>
      </c>
      <c r="BE18" s="28">
        <v>2280</v>
      </c>
      <c r="BF18" s="5">
        <v>352</v>
      </c>
      <c r="BG18" s="9">
        <v>0.15438596491228071</v>
      </c>
      <c r="BH18" s="50">
        <v>105</v>
      </c>
      <c r="BI18" s="9">
        <v>4.6052631578947366E-2</v>
      </c>
      <c r="BJ18" s="50">
        <v>35</v>
      </c>
      <c r="BK18" s="9">
        <f t="shared" si="13"/>
        <v>1.5350877192982455E-2</v>
      </c>
      <c r="BL18" s="50">
        <v>93</v>
      </c>
      <c r="BM18" s="9">
        <f t="shared" si="79"/>
        <v>4.0789473684210528E-2</v>
      </c>
      <c r="BN18" s="50">
        <v>212</v>
      </c>
      <c r="BO18" s="9">
        <f t="shared" si="80"/>
        <v>9.2982456140350875E-2</v>
      </c>
      <c r="BP18" s="50">
        <v>171</v>
      </c>
      <c r="BQ18" s="9">
        <f t="shared" si="81"/>
        <v>7.4999999999999997E-2</v>
      </c>
      <c r="BR18" s="51">
        <v>53</v>
      </c>
      <c r="BS18" s="9">
        <f t="shared" si="82"/>
        <v>2.3245614035087719E-2</v>
      </c>
      <c r="BT18" s="50">
        <v>122</v>
      </c>
      <c r="BU18" s="9">
        <f t="shared" si="83"/>
        <v>5.3508771929824561E-2</v>
      </c>
      <c r="BV18" s="50">
        <v>92</v>
      </c>
      <c r="BW18" s="9">
        <f t="shared" si="84"/>
        <v>4.0350877192982457E-2</v>
      </c>
      <c r="BX18" s="50">
        <v>502</v>
      </c>
      <c r="BY18" s="9">
        <f t="shared" si="85"/>
        <v>0.22017543859649122</v>
      </c>
      <c r="BZ18" s="50">
        <v>238</v>
      </c>
      <c r="CA18" s="9">
        <f t="shared" si="86"/>
        <v>0.10438596491228071</v>
      </c>
      <c r="CB18" s="50">
        <v>87</v>
      </c>
      <c r="CC18" s="9">
        <f t="shared" si="87"/>
        <v>3.8157894736842106E-2</v>
      </c>
      <c r="CD18" s="50">
        <v>218</v>
      </c>
      <c r="CE18" s="9">
        <f t="shared" si="88"/>
        <v>9.5614035087719304E-2</v>
      </c>
      <c r="CF18" s="67">
        <f t="shared" si="89"/>
        <v>-20</v>
      </c>
      <c r="CG18" s="51">
        <f t="shared" si="14"/>
        <v>52</v>
      </c>
      <c r="CH18" s="9">
        <f t="shared" si="15"/>
        <v>2.4375097034621956E-2</v>
      </c>
      <c r="CI18" s="50">
        <f t="shared" si="15"/>
        <v>-47</v>
      </c>
      <c r="CJ18" s="9">
        <f t="shared" si="15"/>
        <v>-2.0388914764788074E-2</v>
      </c>
      <c r="CK18" s="50">
        <f t="shared" si="16"/>
        <v>-21</v>
      </c>
      <c r="CL18" s="9">
        <f t="shared" si="17"/>
        <v>-9.1561869274957297E-3</v>
      </c>
      <c r="CM18" s="50">
        <f t="shared" si="18"/>
        <v>-61</v>
      </c>
      <c r="CN18" s="9">
        <f t="shared" si="19"/>
        <v>-2.6630181648812298E-2</v>
      </c>
      <c r="CO18" s="50">
        <f t="shared" si="20"/>
        <v>-91</v>
      </c>
      <c r="CP18" s="9">
        <f t="shared" si="21"/>
        <v>-3.9442633131501315E-2</v>
      </c>
      <c r="CQ18" s="50">
        <f t="shared" si="22"/>
        <v>97</v>
      </c>
      <c r="CR18" s="9">
        <f t="shared" si="23"/>
        <v>4.3584070796460178E-2</v>
      </c>
      <c r="CS18" s="51">
        <f t="shared" si="24"/>
        <v>-21</v>
      </c>
      <c r="CT18" s="9">
        <f t="shared" si="25"/>
        <v>-9.0863219996894888E-3</v>
      </c>
      <c r="CU18" s="50">
        <f t="shared" si="26"/>
        <v>-45</v>
      </c>
      <c r="CV18" s="9">
        <f t="shared" si="27"/>
        <v>-1.9437975469647567E-2</v>
      </c>
      <c r="CW18" s="50">
        <f t="shared" si="28"/>
        <v>12</v>
      </c>
      <c r="CX18" s="9">
        <f t="shared" si="29"/>
        <v>5.6668219220617905E-3</v>
      </c>
      <c r="CY18" s="50">
        <f t="shared" si="30"/>
        <v>233</v>
      </c>
      <c r="CZ18" s="9">
        <f t="shared" si="31"/>
        <v>0.10504580034156188</v>
      </c>
      <c r="DA18" s="50">
        <f t="shared" si="32"/>
        <v>-122</v>
      </c>
      <c r="DB18" s="9">
        <f t="shared" si="33"/>
        <v>-5.3058531283962124E-2</v>
      </c>
      <c r="DC18" s="50">
        <f t="shared" si="34"/>
        <v>-31</v>
      </c>
      <c r="DD18" s="9">
        <f t="shared" si="35"/>
        <v>-1.3379133674895204E-2</v>
      </c>
      <c r="DE18" s="50">
        <f t="shared" si="36"/>
        <v>25</v>
      </c>
      <c r="DF18" s="68">
        <f t="shared" si="37"/>
        <v>1.1908088806086001E-2</v>
      </c>
      <c r="DG18" s="28">
        <f t="shared" si="38"/>
        <v>114</v>
      </c>
      <c r="DH18" s="5">
        <f t="shared" si="38"/>
        <v>14</v>
      </c>
      <c r="DI18" s="9">
        <f t="shared" si="39"/>
        <v>-2.6869254683853927E-3</v>
      </c>
      <c r="DJ18" s="50">
        <f t="shared" si="40"/>
        <v>134</v>
      </c>
      <c r="DK18" s="9">
        <f t="shared" si="41"/>
        <v>5.521244156831754E-2</v>
      </c>
      <c r="DL18" s="50">
        <f t="shared" si="42"/>
        <v>31</v>
      </c>
      <c r="DM18" s="9">
        <f t="shared" si="43"/>
        <v>1.2760659355406281E-2</v>
      </c>
      <c r="DN18" s="50">
        <f t="shared" si="44"/>
        <v>1</v>
      </c>
      <c r="DO18" s="9">
        <f t="shared" si="45"/>
        <v>-2.5870231341002491E-4</v>
      </c>
      <c r="DP18" s="50">
        <f t="shared" si="46"/>
        <v>43</v>
      </c>
      <c r="DQ18" s="9">
        <f t="shared" si="47"/>
        <v>1.5541895609516063E-2</v>
      </c>
      <c r="DR18" s="50">
        <f t="shared" si="48"/>
        <v>-76</v>
      </c>
      <c r="DS18" s="9">
        <f t="shared" si="49"/>
        <v>-3.7707912413983344E-2</v>
      </c>
      <c r="DT18" s="51">
        <f t="shared" si="50"/>
        <v>20</v>
      </c>
      <c r="DU18" s="9">
        <f t="shared" si="51"/>
        <v>7.7446675265225792E-3</v>
      </c>
      <c r="DV18" s="50">
        <f t="shared" si="52"/>
        <v>-13</v>
      </c>
      <c r="DW18" s="9">
        <f t="shared" si="53"/>
        <v>-7.1120769993513848E-3</v>
      </c>
      <c r="DX18" s="50">
        <f t="shared" si="54"/>
        <v>-28</v>
      </c>
      <c r="DY18" s="9">
        <f t="shared" si="55"/>
        <v>-1.4004219755313838E-2</v>
      </c>
      <c r="DZ18" s="50">
        <f t="shared" si="56"/>
        <v>-125</v>
      </c>
      <c r="EA18" s="9">
        <f t="shared" si="57"/>
        <v>-6.8270944077059026E-2</v>
      </c>
      <c r="EB18" s="50">
        <f t="shared" si="58"/>
        <v>48</v>
      </c>
      <c r="EC18" s="9">
        <f t="shared" si="59"/>
        <v>1.775428499004704E-2</v>
      </c>
      <c r="ED18" s="50">
        <f t="shared" si="60"/>
        <v>21</v>
      </c>
      <c r="EE18" s="9">
        <f t="shared" si="61"/>
        <v>7.6559482893589076E-3</v>
      </c>
      <c r="EF18" s="50">
        <f t="shared" si="62"/>
        <v>44</v>
      </c>
      <c r="EG18" s="9">
        <f t="shared" si="63"/>
        <v>1.3370883688334542E-2</v>
      </c>
    </row>
    <row r="19" spans="1:137" x14ac:dyDescent="0.25">
      <c r="A19" s="329"/>
      <c r="B19" s="23"/>
      <c r="C19" s="23"/>
      <c r="D19" s="24"/>
      <c r="E19" s="48"/>
      <c r="F19" s="49"/>
      <c r="G19" s="25"/>
      <c r="H19" s="49"/>
      <c r="I19" s="25"/>
      <c r="J19" s="49"/>
      <c r="K19" s="25"/>
      <c r="L19" s="49"/>
      <c r="M19" s="25"/>
      <c r="N19" s="49"/>
      <c r="O19" s="25"/>
      <c r="P19" s="24"/>
      <c r="Q19" s="25"/>
      <c r="R19" s="49"/>
      <c r="S19" s="25"/>
      <c r="T19" s="49"/>
      <c r="U19" s="25"/>
      <c r="V19" s="49"/>
      <c r="W19" s="25"/>
      <c r="X19" s="49"/>
      <c r="Y19" s="25"/>
      <c r="Z19" s="49"/>
      <c r="AA19" s="25"/>
      <c r="AB19" s="49"/>
      <c r="AC19" s="63"/>
      <c r="AD19" s="66"/>
      <c r="AE19" s="24"/>
      <c r="AF19" s="48"/>
      <c r="AG19" s="49"/>
      <c r="AH19" s="25"/>
      <c r="AI19" s="49"/>
      <c r="AJ19" s="25"/>
      <c r="AK19" s="49"/>
      <c r="AL19" s="25"/>
      <c r="AM19" s="49"/>
      <c r="AN19" s="25"/>
      <c r="AO19" s="49"/>
      <c r="AP19" s="25"/>
      <c r="AQ19" s="24"/>
      <c r="AR19" s="25"/>
      <c r="AS19" s="49"/>
      <c r="AT19" s="25"/>
      <c r="AU19" s="49"/>
      <c r="AV19" s="25"/>
      <c r="AW19" s="49"/>
      <c r="AX19" s="25"/>
      <c r="AY19" s="49"/>
      <c r="AZ19" s="25"/>
      <c r="BA19" s="49"/>
      <c r="BB19" s="25"/>
      <c r="BC19" s="49"/>
      <c r="BD19" s="63"/>
      <c r="BE19" s="27"/>
      <c r="BF19" s="24"/>
      <c r="BG19" s="48"/>
      <c r="BH19" s="49"/>
      <c r="BI19" s="25"/>
      <c r="BJ19" s="49"/>
      <c r="BK19" s="25"/>
      <c r="BL19" s="49"/>
      <c r="BM19" s="25"/>
      <c r="BN19" s="49"/>
      <c r="BO19" s="25"/>
      <c r="BP19" s="49"/>
      <c r="BQ19" s="25"/>
      <c r="BR19" s="24"/>
      <c r="BS19" s="25"/>
      <c r="BT19" s="49"/>
      <c r="BU19" s="25"/>
      <c r="BV19" s="49"/>
      <c r="BW19" s="25"/>
      <c r="BX19" s="49"/>
      <c r="BY19" s="25"/>
      <c r="BZ19" s="49"/>
      <c r="CA19" s="25"/>
      <c r="CB19" s="49"/>
      <c r="CC19" s="25"/>
      <c r="CD19" s="49"/>
      <c r="CE19" s="25"/>
      <c r="CF19" s="66"/>
      <c r="CG19" s="24"/>
      <c r="CH19" s="48"/>
      <c r="CI19" s="49"/>
      <c r="CJ19" s="25"/>
      <c r="CK19" s="49"/>
      <c r="CL19" s="25"/>
      <c r="CM19" s="49"/>
      <c r="CN19" s="25"/>
      <c r="CO19" s="49"/>
      <c r="CP19" s="25"/>
      <c r="CQ19" s="49"/>
      <c r="CR19" s="25"/>
      <c r="CS19" s="24"/>
      <c r="CT19" s="25"/>
      <c r="CU19" s="49"/>
      <c r="CV19" s="25"/>
      <c r="CW19" s="49"/>
      <c r="CX19" s="25"/>
      <c r="CY19" s="49"/>
      <c r="CZ19" s="25"/>
      <c r="DA19" s="49"/>
      <c r="DB19" s="25"/>
      <c r="DC19" s="49"/>
      <c r="DD19" s="25"/>
      <c r="DE19" s="49"/>
      <c r="DF19" s="63"/>
      <c r="DG19" s="27"/>
      <c r="DH19" s="24"/>
      <c r="DI19" s="48"/>
      <c r="DJ19" s="49"/>
      <c r="DK19" s="25"/>
      <c r="DL19" s="49"/>
      <c r="DM19" s="25"/>
      <c r="DN19" s="49"/>
      <c r="DO19" s="25"/>
      <c r="DP19" s="49"/>
      <c r="DQ19" s="25"/>
      <c r="DR19" s="49"/>
      <c r="DS19" s="25"/>
      <c r="DT19" s="24"/>
      <c r="DU19" s="25"/>
      <c r="DV19" s="49"/>
      <c r="DW19" s="25"/>
      <c r="DX19" s="49"/>
      <c r="DY19" s="25"/>
      <c r="DZ19" s="49"/>
      <c r="EA19" s="25"/>
      <c r="EB19" s="49"/>
      <c r="EC19" s="25"/>
      <c r="ED19" s="49"/>
      <c r="EE19" s="25"/>
      <c r="EF19" s="49"/>
      <c r="EG19" s="25"/>
    </row>
    <row r="20" spans="1:137" ht="15.75" thickBot="1" x14ac:dyDescent="0.3">
      <c r="A20" s="330"/>
      <c r="B20" s="10" t="s">
        <v>14</v>
      </c>
      <c r="C20" s="54">
        <f>SUM(C8:C18)</f>
        <v>65974</v>
      </c>
      <c r="D20" s="54">
        <f>SUM(D8:D18)</f>
        <v>6215</v>
      </c>
      <c r="E20" s="14">
        <f>D20/$C$20</f>
        <v>9.4203777245581599E-2</v>
      </c>
      <c r="F20" s="54">
        <f>SUM(F8:F18)</f>
        <v>5170</v>
      </c>
      <c r="G20" s="14">
        <f>F20/$C$20</f>
        <v>7.8364204080395308E-2</v>
      </c>
      <c r="H20" s="54">
        <f>SUM(H8:H18)</f>
        <v>1762</v>
      </c>
      <c r="I20" s="14">
        <f>H20/$C$20</f>
        <v>2.6707490829720799E-2</v>
      </c>
      <c r="J20" s="54">
        <f>SUM(J8:J18)</f>
        <v>1659</v>
      </c>
      <c r="K20" s="14">
        <f>J20/$C$20</f>
        <v>2.5146269742625883E-2</v>
      </c>
      <c r="L20" s="54">
        <f>SUM(L8:L18)</f>
        <v>8104</v>
      </c>
      <c r="M20" s="14">
        <f>L20/$C$20</f>
        <v>0.12283626883317671</v>
      </c>
      <c r="N20" s="54">
        <f>SUM(N8:N18)</f>
        <v>4018</v>
      </c>
      <c r="O20" s="14">
        <f>N20/$C$20</f>
        <v>6.0902779882984204E-2</v>
      </c>
      <c r="P20" s="54">
        <f>SUM(P8:P18)</f>
        <v>1150</v>
      </c>
      <c r="Q20" s="14">
        <f>P20/$C$20</f>
        <v>1.7431109224846152E-2</v>
      </c>
      <c r="R20" s="54">
        <f>SUM(R8:R18)</f>
        <v>3964</v>
      </c>
      <c r="S20" s="14">
        <f>R20/$C$20</f>
        <v>6.008427562373056E-2</v>
      </c>
      <c r="T20" s="54">
        <f>SUM(T8:T18)</f>
        <v>3801</v>
      </c>
      <c r="U20" s="14">
        <f>T20/$C$20</f>
        <v>5.7613605359687146E-2</v>
      </c>
      <c r="V20" s="54">
        <f>SUM(V8:V18)</f>
        <v>15975</v>
      </c>
      <c r="W20" s="14">
        <f>V20/$C$20</f>
        <v>0.24214084336253675</v>
      </c>
      <c r="X20" s="54">
        <f>SUM(X8:X18)</f>
        <v>6501</v>
      </c>
      <c r="Y20" s="14">
        <f>X20/$C$20</f>
        <v>9.8538818322369423E-2</v>
      </c>
      <c r="Z20" s="54">
        <f>SUM(Z8:Z18)</f>
        <v>2915</v>
      </c>
      <c r="AA20" s="14">
        <f>Z20/$C$20</f>
        <v>4.4184072513414378E-2</v>
      </c>
      <c r="AB20" s="54">
        <f>SUM(AB8:AB18)</f>
        <v>4740</v>
      </c>
      <c r="AC20" s="14">
        <f>AB20/$C$20</f>
        <v>7.1846484978931091E-2</v>
      </c>
      <c r="AD20" s="54">
        <f>SUM(AD8:AD18)</f>
        <v>66101</v>
      </c>
      <c r="AE20" s="54">
        <f>SUM(AE8:AE18)</f>
        <v>6587</v>
      </c>
      <c r="AF20" s="55">
        <f>AE20/$AD$20</f>
        <v>9.9650534787673412E-2</v>
      </c>
      <c r="AG20" s="54">
        <f>SUM(AG8:AG18)</f>
        <v>4836</v>
      </c>
      <c r="AH20" s="14">
        <f>AG20/$AD$20</f>
        <v>7.3160769126034406E-2</v>
      </c>
      <c r="AI20" s="54">
        <f>SUM(AI8:AI18)</f>
        <v>1823</v>
      </c>
      <c r="AJ20" s="14">
        <f>AI20/AD20</f>
        <v>2.7579007881877733E-2</v>
      </c>
      <c r="AK20" s="54">
        <f>SUM(AK8:AK18)</f>
        <v>1616</v>
      </c>
      <c r="AL20" s="14">
        <f>AK20/AD20</f>
        <v>2.4447436498691397E-2</v>
      </c>
      <c r="AM20" s="54">
        <f>SUM(AM8:AM18)</f>
        <v>7869</v>
      </c>
      <c r="AN20" s="14">
        <f>AM20/AD20</f>
        <v>0.11904509765359071</v>
      </c>
      <c r="AO20" s="54">
        <f>SUM(AO8:AO18)</f>
        <v>3930</v>
      </c>
      <c r="AP20" s="14">
        <f>AO20/AD20</f>
        <v>5.945447118803044E-2</v>
      </c>
      <c r="AQ20" s="54">
        <f>SUM(AQ8:AQ18)</f>
        <v>1213</v>
      </c>
      <c r="AR20" s="14">
        <f>AQ20/AD20</f>
        <v>1.835070573818853E-2</v>
      </c>
      <c r="AS20" s="54">
        <f>SUM(AS8:AS18)</f>
        <v>4023</v>
      </c>
      <c r="AT20" s="14">
        <f>AS20/$AD$20</f>
        <v>6.086140905583879E-2</v>
      </c>
      <c r="AU20" s="54">
        <f>SUM(AU8:AU18)</f>
        <v>3460</v>
      </c>
      <c r="AV20" s="14">
        <f>AU20/$AD$20</f>
        <v>5.2344140028138759E-2</v>
      </c>
      <c r="AW20" s="54">
        <f>SUM(AW8:AW18)</f>
        <v>16074</v>
      </c>
      <c r="AX20" s="14">
        <f>AW20/$AD$20</f>
        <v>0.2431733256682955</v>
      </c>
      <c r="AY20" s="54">
        <f>SUM(AY8:AY18)</f>
        <v>6118</v>
      </c>
      <c r="AZ20" s="14">
        <f>AY20/$AD$20</f>
        <v>9.2555331991951706E-2</v>
      </c>
      <c r="BA20" s="54">
        <f>SUM(BA8:BA18)</f>
        <v>2940</v>
      </c>
      <c r="BB20" s="14">
        <f>BA20/$AD$20</f>
        <v>4.4477390659747963E-2</v>
      </c>
      <c r="BC20" s="54">
        <f>SUM(BC8:BC18)</f>
        <v>5612</v>
      </c>
      <c r="BD20" s="69">
        <f>BC20/$AD$20</f>
        <v>8.4900379721940672E-2</v>
      </c>
      <c r="BE20" s="29">
        <f>SUM(BE8:BE18)</f>
        <v>64159</v>
      </c>
      <c r="BF20" s="10">
        <f>SUM(BF8:BF18)</f>
        <v>6424</v>
      </c>
      <c r="BG20" s="14">
        <f>BF20/$AD$20</f>
        <v>9.7184611427966291E-2</v>
      </c>
      <c r="BH20" s="10">
        <f>SUM(BH8:BH18)</f>
        <v>4156</v>
      </c>
      <c r="BI20" s="14">
        <f>BH20/$BE$20</f>
        <v>6.4776570707149428E-2</v>
      </c>
      <c r="BJ20" s="10">
        <f>SUM(BJ8:BJ18)</f>
        <v>1755</v>
      </c>
      <c r="BK20" s="14">
        <f>BJ20/$BE$20</f>
        <v>2.7353917610935332E-2</v>
      </c>
      <c r="BL20" s="10">
        <f>SUM(BL8:BL18)</f>
        <v>1931</v>
      </c>
      <c r="BM20" s="14">
        <f>BL20/$BE$20</f>
        <v>3.009710251094936E-2</v>
      </c>
      <c r="BN20" s="10">
        <f>SUM(BN8:BN18)</f>
        <v>7934</v>
      </c>
      <c r="BO20" s="14">
        <f>BN20/$BE$20</f>
        <v>0.12366152839040509</v>
      </c>
      <c r="BP20" s="10">
        <f>SUM(BP8:BP18)</f>
        <v>3826</v>
      </c>
      <c r="BQ20" s="14">
        <f>BP20/$BE$20</f>
        <v>5.9633099019623124E-2</v>
      </c>
      <c r="BR20" s="10">
        <f>SUM(BR8:BR18)</f>
        <v>1471</v>
      </c>
      <c r="BS20" s="14">
        <f>BR20/$BE$20</f>
        <v>2.2927414704094515E-2</v>
      </c>
      <c r="BT20" s="10">
        <f>SUM(BT8:BT18)</f>
        <v>3761</v>
      </c>
      <c r="BU20" s="14">
        <f>BT20/$BE$20</f>
        <v>5.8619990959958852E-2</v>
      </c>
      <c r="BV20" s="10">
        <f>SUM(BV8:BV18)</f>
        <v>3257</v>
      </c>
      <c r="BW20" s="14">
        <f>BV20/$BE$20</f>
        <v>5.07645069281005E-2</v>
      </c>
      <c r="BX20" s="10">
        <f>SUM(BX8:BX18)</f>
        <v>15757</v>
      </c>
      <c r="BY20" s="14">
        <f>BX20/$BE$20</f>
        <v>0.24559297994046042</v>
      </c>
      <c r="BZ20" s="10">
        <f>SUM(BZ8:BZ18)</f>
        <v>5643</v>
      </c>
      <c r="CA20" s="14">
        <f>BZ20/$BE$20</f>
        <v>8.7953365856699758E-2</v>
      </c>
      <c r="CB20" s="10">
        <f>SUM(CB8:CB18)</f>
        <v>3488</v>
      </c>
      <c r="CC20" s="14">
        <f>CB20/$BE$20</f>
        <v>5.4364937109368912E-2</v>
      </c>
      <c r="CD20" s="10">
        <f>SUM(CD8:CD18)</f>
        <v>4756</v>
      </c>
      <c r="CE20" s="14">
        <f>CD20/$BE$20</f>
        <v>7.4128337411742698E-2</v>
      </c>
      <c r="CF20" s="54">
        <f t="shared" si="89"/>
        <v>1942</v>
      </c>
      <c r="CG20" s="54">
        <f>AE20-BF20</f>
        <v>163</v>
      </c>
      <c r="CH20" s="55">
        <f>AF20-BG20</f>
        <v>2.4659233597071201E-3</v>
      </c>
      <c r="CI20" s="54">
        <f>AG20-BH20</f>
        <v>680</v>
      </c>
      <c r="CJ20" s="14">
        <f>AH20-BI20</f>
        <v>8.3841984188849777E-3</v>
      </c>
      <c r="CK20" s="54">
        <f t="shared" ref="CK20:DE20" si="91">AI20-BJ20</f>
        <v>68</v>
      </c>
      <c r="CL20" s="14">
        <f t="shared" si="91"/>
        <v>2.2509027094240117E-4</v>
      </c>
      <c r="CM20" s="54">
        <f t="shared" si="91"/>
        <v>-315</v>
      </c>
      <c r="CN20" s="14">
        <f t="shared" si="91"/>
        <v>-5.6496660122579631E-3</v>
      </c>
      <c r="CO20" s="54">
        <f t="shared" si="91"/>
        <v>-65</v>
      </c>
      <c r="CP20" s="14">
        <f t="shared" si="91"/>
        <v>-4.6164307368143781E-3</v>
      </c>
      <c r="CQ20" s="54">
        <f t="shared" si="91"/>
        <v>104</v>
      </c>
      <c r="CR20" s="14">
        <f t="shared" si="91"/>
        <v>-1.7862783159268425E-4</v>
      </c>
      <c r="CS20" s="54">
        <f t="shared" si="91"/>
        <v>-258</v>
      </c>
      <c r="CT20" s="14">
        <f t="shared" si="91"/>
        <v>-4.5767089659059859E-3</v>
      </c>
      <c r="CU20" s="54">
        <f t="shared" si="91"/>
        <v>262</v>
      </c>
      <c r="CV20" s="14">
        <f t="shared" si="91"/>
        <v>2.2414180958799379E-3</v>
      </c>
      <c r="CW20" s="54">
        <f t="shared" si="91"/>
        <v>203</v>
      </c>
      <c r="CX20" s="14">
        <f t="shared" si="91"/>
        <v>1.5796331000382594E-3</v>
      </c>
      <c r="CY20" s="54">
        <f t="shared" si="91"/>
        <v>317</v>
      </c>
      <c r="CZ20" s="14">
        <f t="shared" si="91"/>
        <v>-2.4196542721649228E-3</v>
      </c>
      <c r="DA20" s="54">
        <f t="shared" si="91"/>
        <v>475</v>
      </c>
      <c r="DB20" s="14">
        <f t="shared" si="91"/>
        <v>4.6019661352519475E-3</v>
      </c>
      <c r="DC20" s="54">
        <f t="shared" si="91"/>
        <v>-548</v>
      </c>
      <c r="DD20" s="14">
        <f t="shared" si="91"/>
        <v>-9.8875464496209486E-3</v>
      </c>
      <c r="DE20" s="54">
        <f t="shared" si="91"/>
        <v>856</v>
      </c>
      <c r="DF20" s="69">
        <f>BD20-CE20</f>
        <v>1.0772042310197974E-2</v>
      </c>
      <c r="DG20" s="29">
        <f>C20-AD20</f>
        <v>-127</v>
      </c>
      <c r="DH20" s="10">
        <f>D20-AE20</f>
        <v>-372</v>
      </c>
      <c r="DI20" s="14">
        <f t="shared" ref="DI20:EG20" si="92">E20-AF20</f>
        <v>-5.4467575420918124E-3</v>
      </c>
      <c r="DJ20" s="10">
        <f t="shared" si="92"/>
        <v>334</v>
      </c>
      <c r="DK20" s="14">
        <f t="shared" si="92"/>
        <v>5.2034349543609026E-3</v>
      </c>
      <c r="DL20" s="10">
        <f t="shared" si="92"/>
        <v>-61</v>
      </c>
      <c r="DM20" s="14">
        <f t="shared" si="92"/>
        <v>-8.7151705215693376E-4</v>
      </c>
      <c r="DN20" s="10">
        <f t="shared" si="92"/>
        <v>43</v>
      </c>
      <c r="DO20" s="14">
        <f t="shared" si="92"/>
        <v>6.9883324393448659E-4</v>
      </c>
      <c r="DP20" s="10">
        <f t="shared" si="92"/>
        <v>235</v>
      </c>
      <c r="DQ20" s="14">
        <f t="shared" si="92"/>
        <v>3.7911711795859948E-3</v>
      </c>
      <c r="DR20" s="10">
        <f t="shared" si="92"/>
        <v>88</v>
      </c>
      <c r="DS20" s="14">
        <f t="shared" si="92"/>
        <v>1.4483086949537635E-3</v>
      </c>
      <c r="DT20" s="10">
        <f t="shared" si="92"/>
        <v>-63</v>
      </c>
      <c r="DU20" s="14">
        <f t="shared" si="92"/>
        <v>-9.1959651334237724E-4</v>
      </c>
      <c r="DV20" s="10">
        <f t="shared" si="92"/>
        <v>-59</v>
      </c>
      <c r="DW20" s="14">
        <f t="shared" si="92"/>
        <v>-7.7713343210823044E-4</v>
      </c>
      <c r="DX20" s="10">
        <f t="shared" si="92"/>
        <v>341</v>
      </c>
      <c r="DY20" s="14">
        <f t="shared" si="92"/>
        <v>5.2694653315483869E-3</v>
      </c>
      <c r="DZ20" s="10">
        <f t="shared" si="92"/>
        <v>-99</v>
      </c>
      <c r="EA20" s="14">
        <f t="shared" si="92"/>
        <v>-1.0324823057587529E-3</v>
      </c>
      <c r="EB20" s="10">
        <f t="shared" si="92"/>
        <v>383</v>
      </c>
      <c r="EC20" s="14">
        <f t="shared" si="92"/>
        <v>5.9834863304177172E-3</v>
      </c>
      <c r="ED20" s="10">
        <f t="shared" si="92"/>
        <v>-25</v>
      </c>
      <c r="EE20" s="14">
        <f t="shared" si="92"/>
        <v>-2.9331814633358488E-4</v>
      </c>
      <c r="EF20" s="10">
        <f t="shared" si="92"/>
        <v>-872</v>
      </c>
      <c r="EG20" s="14">
        <f t="shared" si="92"/>
        <v>-1.3053894743009581E-2</v>
      </c>
    </row>
  </sheetData>
  <mergeCells count="83">
    <mergeCell ref="A6:A20"/>
    <mergeCell ref="C2:AC2"/>
    <mergeCell ref="D4:E4"/>
    <mergeCell ref="F4:G4"/>
    <mergeCell ref="H4:I4"/>
    <mergeCell ref="J4:K4"/>
    <mergeCell ref="L4:M4"/>
    <mergeCell ref="A2:B5"/>
    <mergeCell ref="N4:O4"/>
    <mergeCell ref="AB4:AC4"/>
    <mergeCell ref="C3:C5"/>
    <mergeCell ref="R4:S4"/>
    <mergeCell ref="T4:U4"/>
    <mergeCell ref="V4:W4"/>
    <mergeCell ref="X4:Y4"/>
    <mergeCell ref="Z4:AA4"/>
    <mergeCell ref="AD2:BD2"/>
    <mergeCell ref="AD3:AD5"/>
    <mergeCell ref="AE3:BD3"/>
    <mergeCell ref="AE4:AF4"/>
    <mergeCell ref="AG4:AH4"/>
    <mergeCell ref="AI4:AJ4"/>
    <mergeCell ref="AK4:AL4"/>
    <mergeCell ref="AM4:AN4"/>
    <mergeCell ref="AO4:AP4"/>
    <mergeCell ref="D3:AC3"/>
    <mergeCell ref="CB4:CC4"/>
    <mergeCell ref="CD4:CE4"/>
    <mergeCell ref="BR4:BS4"/>
    <mergeCell ref="BE2:CE2"/>
    <mergeCell ref="BE3:BE5"/>
    <mergeCell ref="BF3:CE3"/>
    <mergeCell ref="BF4:BG4"/>
    <mergeCell ref="BH4:BI4"/>
    <mergeCell ref="BJ4:BK4"/>
    <mergeCell ref="BL4:BM4"/>
    <mergeCell ref="BN4:BO4"/>
    <mergeCell ref="BP4:BQ4"/>
    <mergeCell ref="BT4:BU4"/>
    <mergeCell ref="AQ4:AR4"/>
    <mergeCell ref="P4:Q4"/>
    <mergeCell ref="CQ4:CR4"/>
    <mergeCell ref="BV4:BW4"/>
    <mergeCell ref="BX4:BY4"/>
    <mergeCell ref="BZ4:CA4"/>
    <mergeCell ref="AS4:AT4"/>
    <mergeCell ref="AU4:AV4"/>
    <mergeCell ref="AW4:AX4"/>
    <mergeCell ref="AY4:AZ4"/>
    <mergeCell ref="BA4:BB4"/>
    <mergeCell ref="BC4:BD4"/>
    <mergeCell ref="CU4:CV4"/>
    <mergeCell ref="CF2:DF2"/>
    <mergeCell ref="DG2:EG2"/>
    <mergeCell ref="CF3:CF5"/>
    <mergeCell ref="CG3:DF3"/>
    <mergeCell ref="DG3:DG5"/>
    <mergeCell ref="DH3:EG3"/>
    <mergeCell ref="CG4:CH4"/>
    <mergeCell ref="CY4:CZ4"/>
    <mergeCell ref="DA4:DB4"/>
    <mergeCell ref="DC4:DD4"/>
    <mergeCell ref="DE4:DF4"/>
    <mergeCell ref="CI4:CJ4"/>
    <mergeCell ref="CK4:CL4"/>
    <mergeCell ref="CM4:CN4"/>
    <mergeCell ref="CO4:CP4"/>
    <mergeCell ref="CW4:CX4"/>
    <mergeCell ref="CS4:CT4"/>
    <mergeCell ref="EF4:EG4"/>
    <mergeCell ref="A1:EG1"/>
    <mergeCell ref="DT4:DU4"/>
    <mergeCell ref="DV4:DW4"/>
    <mergeCell ref="DX4:DY4"/>
    <mergeCell ref="DZ4:EA4"/>
    <mergeCell ref="EB4:EC4"/>
    <mergeCell ref="ED4:EE4"/>
    <mergeCell ref="DH4:DI4"/>
    <mergeCell ref="DJ4:DK4"/>
    <mergeCell ref="DL4:DM4"/>
    <mergeCell ref="DN4:DO4"/>
    <mergeCell ref="DP4:DQ4"/>
    <mergeCell ref="DR4:DS4"/>
  </mergeCells>
  <conditionalFormatting sqref="CF6:EG20">
    <cfRule type="cellIs" dxfId="13" priority="2" operator="lessThan">
      <formula>0</formula>
    </cfRule>
    <cfRule type="cellIs" dxfId="12" priority="3" operator="greaterThan">
      <formula>0</formula>
    </cfRule>
  </conditionalFormatting>
  <conditionalFormatting sqref="CF8:EG18">
    <cfRule type="cellIs" dxfId="11" priority="1"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D14"/>
  <sheetViews>
    <sheetView workbookViewId="0">
      <selection sqref="A1:D1"/>
    </sheetView>
  </sheetViews>
  <sheetFormatPr defaultRowHeight="15" x14ac:dyDescent="0.25"/>
  <cols>
    <col min="1" max="1" width="15.7109375" style="107" customWidth="1"/>
    <col min="2" max="2" width="6.7109375" bestFit="1" customWidth="1"/>
    <col min="3" max="3" width="11.5703125" bestFit="1" customWidth="1"/>
    <col min="4" max="4" width="27.5703125" bestFit="1" customWidth="1"/>
  </cols>
  <sheetData>
    <row r="1" spans="1:4" ht="57" customHeight="1" x14ac:dyDescent="0.25">
      <c r="A1" s="377" t="s">
        <v>396</v>
      </c>
      <c r="B1" s="378"/>
      <c r="C1" s="378"/>
      <c r="D1" s="379"/>
    </row>
    <row r="2" spans="1:4" ht="60.75" thickBot="1" x14ac:dyDescent="0.3">
      <c r="A2" s="116" t="s">
        <v>394</v>
      </c>
      <c r="B2" s="117" t="s">
        <v>395</v>
      </c>
      <c r="C2" s="118" t="s">
        <v>75</v>
      </c>
      <c r="D2" s="119" t="s">
        <v>382</v>
      </c>
    </row>
    <row r="3" spans="1:4" x14ac:dyDescent="0.25">
      <c r="A3" s="108">
        <v>3</v>
      </c>
      <c r="B3" s="114">
        <v>1</v>
      </c>
      <c r="C3" s="109" t="s">
        <v>383</v>
      </c>
      <c r="D3" s="110">
        <v>0.5262</v>
      </c>
    </row>
    <row r="4" spans="1:4" x14ac:dyDescent="0.25">
      <c r="A4" s="108">
        <v>4</v>
      </c>
      <c r="B4" s="114">
        <v>2</v>
      </c>
      <c r="C4" s="109" t="s">
        <v>384</v>
      </c>
      <c r="D4" s="110">
        <v>0.48499999999999999</v>
      </c>
    </row>
    <row r="5" spans="1:4" x14ac:dyDescent="0.25">
      <c r="A5" s="108">
        <v>5</v>
      </c>
      <c r="B5" s="114">
        <v>3</v>
      </c>
      <c r="C5" s="109" t="s">
        <v>385</v>
      </c>
      <c r="D5" s="110">
        <v>0.29680000000000001</v>
      </c>
    </row>
    <row r="6" spans="1:4" x14ac:dyDescent="0.25">
      <c r="A6" s="108">
        <v>6</v>
      </c>
      <c r="B6" s="114">
        <v>4</v>
      </c>
      <c r="C6" s="109" t="s">
        <v>386</v>
      </c>
      <c r="D6" s="110">
        <v>0.22639999999999999</v>
      </c>
    </row>
    <row r="7" spans="1:4" x14ac:dyDescent="0.25">
      <c r="A7" s="108">
        <v>7</v>
      </c>
      <c r="B7" s="114">
        <v>5</v>
      </c>
      <c r="C7" s="109" t="s">
        <v>387</v>
      </c>
      <c r="D7" s="110">
        <v>0.2215</v>
      </c>
    </row>
    <row r="8" spans="1:4" x14ac:dyDescent="0.25">
      <c r="A8" s="108">
        <v>12</v>
      </c>
      <c r="B8" s="114">
        <v>6</v>
      </c>
      <c r="C8" s="109" t="s">
        <v>388</v>
      </c>
      <c r="D8" s="110">
        <v>0.10920000000000001</v>
      </c>
    </row>
    <row r="9" spans="1:4" x14ac:dyDescent="0.25">
      <c r="A9" s="108">
        <v>16</v>
      </c>
      <c r="B9" s="114">
        <v>7</v>
      </c>
      <c r="C9" s="109" t="s">
        <v>389</v>
      </c>
      <c r="D9" s="110">
        <v>4.65E-2</v>
      </c>
    </row>
    <row r="10" spans="1:4" x14ac:dyDescent="0.25">
      <c r="A10" s="108">
        <v>18</v>
      </c>
      <c r="B10" s="114">
        <v>8</v>
      </c>
      <c r="C10" s="109" t="s">
        <v>390</v>
      </c>
      <c r="D10" s="110">
        <v>1.32E-2</v>
      </c>
    </row>
    <row r="11" spans="1:4" x14ac:dyDescent="0.25">
      <c r="A11" s="108">
        <v>21</v>
      </c>
      <c r="B11" s="114">
        <v>9</v>
      </c>
      <c r="C11" s="109" t="s">
        <v>391</v>
      </c>
      <c r="D11" s="110">
        <v>6.4000000000000003E-3</v>
      </c>
    </row>
    <row r="12" spans="1:4" x14ac:dyDescent="0.25">
      <c r="A12" s="108">
        <v>23</v>
      </c>
      <c r="B12" s="114">
        <v>10</v>
      </c>
      <c r="C12" s="109" t="s">
        <v>392</v>
      </c>
      <c r="D12" s="110">
        <v>2.8999999999999998E-3</v>
      </c>
    </row>
    <row r="13" spans="1:4" ht="15.75" thickBot="1" x14ac:dyDescent="0.3">
      <c r="A13" s="111">
        <v>29</v>
      </c>
      <c r="B13" s="115">
        <v>11</v>
      </c>
      <c r="C13" s="112" t="s">
        <v>393</v>
      </c>
      <c r="D13" s="113">
        <v>0</v>
      </c>
    </row>
    <row r="14" spans="1:4" ht="15.75" thickBot="1" x14ac:dyDescent="0.3">
      <c r="A14" s="380" t="s">
        <v>397</v>
      </c>
      <c r="B14" s="381"/>
      <c r="C14" s="381"/>
      <c r="D14" s="382"/>
    </row>
  </sheetData>
  <mergeCells count="2">
    <mergeCell ref="A1:D1"/>
    <mergeCell ref="A14:D1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17"/>
  <sheetViews>
    <sheetView workbookViewId="0">
      <selection activeCell="K20" sqref="K20"/>
    </sheetView>
  </sheetViews>
  <sheetFormatPr defaultRowHeight="15" x14ac:dyDescent="0.25"/>
  <cols>
    <col min="1" max="1" width="12.85546875" customWidth="1"/>
    <col min="3" max="3" width="12.85546875" bestFit="1" customWidth="1"/>
  </cols>
  <sheetData>
    <row r="1" spans="1:3" ht="18.75" x14ac:dyDescent="0.3">
      <c r="A1" s="383" t="s">
        <v>441</v>
      </c>
      <c r="B1" s="384"/>
      <c r="C1" s="385"/>
    </row>
    <row r="2" spans="1:3" ht="36" customHeight="1" x14ac:dyDescent="0.25">
      <c r="A2" s="187"/>
      <c r="B2" s="389" t="s">
        <v>438</v>
      </c>
      <c r="C2" s="390"/>
    </row>
    <row r="3" spans="1:3" x14ac:dyDescent="0.25">
      <c r="A3" s="189" t="s">
        <v>75</v>
      </c>
      <c r="B3" s="183" t="s">
        <v>439</v>
      </c>
      <c r="C3" s="184" t="s">
        <v>440</v>
      </c>
    </row>
    <row r="4" spans="1:3" x14ac:dyDescent="0.25">
      <c r="A4" s="190" t="s">
        <v>385</v>
      </c>
      <c r="B4" s="188">
        <v>0</v>
      </c>
      <c r="C4" s="186">
        <v>0</v>
      </c>
    </row>
    <row r="5" spans="1:3" x14ac:dyDescent="0.25">
      <c r="A5" s="182" t="s">
        <v>389</v>
      </c>
      <c r="B5" s="181">
        <v>1</v>
      </c>
      <c r="C5" s="109">
        <v>4</v>
      </c>
    </row>
    <row r="6" spans="1:3" x14ac:dyDescent="0.25">
      <c r="A6" s="182" t="s">
        <v>384</v>
      </c>
      <c r="B6" s="181">
        <v>0</v>
      </c>
      <c r="C6" s="109">
        <v>0</v>
      </c>
    </row>
    <row r="7" spans="1:3" x14ac:dyDescent="0.25">
      <c r="A7" s="182" t="s">
        <v>393</v>
      </c>
      <c r="B7" s="181">
        <v>1</v>
      </c>
      <c r="C7" s="109">
        <v>0</v>
      </c>
    </row>
    <row r="8" spans="1:3" x14ac:dyDescent="0.25">
      <c r="A8" s="182" t="s">
        <v>387</v>
      </c>
      <c r="B8" s="181">
        <v>0</v>
      </c>
      <c r="C8" s="109">
        <v>0</v>
      </c>
    </row>
    <row r="9" spans="1:3" x14ac:dyDescent="0.25">
      <c r="A9" s="182" t="s">
        <v>388</v>
      </c>
      <c r="B9" s="181">
        <v>1</v>
      </c>
      <c r="C9" s="109">
        <v>0</v>
      </c>
    </row>
    <row r="10" spans="1:3" x14ac:dyDescent="0.25">
      <c r="A10" s="182" t="s">
        <v>391</v>
      </c>
      <c r="B10" s="181">
        <v>1</v>
      </c>
      <c r="C10" s="109">
        <v>0</v>
      </c>
    </row>
    <row r="11" spans="1:3" x14ac:dyDescent="0.25">
      <c r="A11" s="182" t="s">
        <v>383</v>
      </c>
      <c r="B11" s="181">
        <v>0</v>
      </c>
      <c r="C11" s="109">
        <v>0</v>
      </c>
    </row>
    <row r="12" spans="1:3" x14ac:dyDescent="0.25">
      <c r="A12" s="182" t="s">
        <v>390</v>
      </c>
      <c r="B12" s="181">
        <v>0</v>
      </c>
      <c r="C12" s="109">
        <v>0</v>
      </c>
    </row>
    <row r="13" spans="1:3" x14ac:dyDescent="0.25">
      <c r="A13" s="182" t="s">
        <v>386</v>
      </c>
      <c r="B13" s="181">
        <v>0</v>
      </c>
      <c r="C13" s="109">
        <v>1</v>
      </c>
    </row>
    <row r="14" spans="1:3" x14ac:dyDescent="0.25">
      <c r="A14" s="182" t="s">
        <v>392</v>
      </c>
      <c r="B14" s="181">
        <v>2</v>
      </c>
      <c r="C14" s="109">
        <v>0</v>
      </c>
    </row>
    <row r="15" spans="1:3" x14ac:dyDescent="0.25">
      <c r="A15" s="193"/>
      <c r="B15" s="194"/>
      <c r="C15" s="195"/>
    </row>
    <row r="16" spans="1:3" ht="15.75" thickBot="1" x14ac:dyDescent="0.3">
      <c r="A16" s="191" t="s">
        <v>14</v>
      </c>
      <c r="B16" s="192">
        <f>SUM(B4:B14)</f>
        <v>6</v>
      </c>
      <c r="C16" s="112">
        <f>SUM(C4:C14)</f>
        <v>5</v>
      </c>
    </row>
    <row r="17" spans="1:3" ht="48" customHeight="1" x14ac:dyDescent="0.25">
      <c r="A17" s="386" t="s">
        <v>442</v>
      </c>
      <c r="B17" s="387"/>
      <c r="C17" s="388"/>
    </row>
  </sheetData>
  <mergeCells count="3">
    <mergeCell ref="A1:C1"/>
    <mergeCell ref="A17:C17"/>
    <mergeCell ref="B2:C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62"/>
  <sheetViews>
    <sheetView workbookViewId="0">
      <selection activeCell="I12" sqref="I12"/>
    </sheetView>
  </sheetViews>
  <sheetFormatPr defaultRowHeight="15" x14ac:dyDescent="0.25"/>
  <cols>
    <col min="1" max="1" width="12" bestFit="1" customWidth="1"/>
    <col min="2" max="2" width="28" bestFit="1" customWidth="1"/>
    <col min="3" max="3" width="16.5703125" bestFit="1" customWidth="1"/>
    <col min="4" max="4" width="15.5703125" bestFit="1" customWidth="1"/>
    <col min="5" max="5" width="10.42578125" bestFit="1" customWidth="1"/>
  </cols>
  <sheetData>
    <row r="1" spans="1:5" ht="19.5" thickBot="1" x14ac:dyDescent="0.35">
      <c r="A1" s="393" t="s">
        <v>494</v>
      </c>
      <c r="B1" s="409"/>
      <c r="C1" s="409"/>
      <c r="D1" s="409"/>
      <c r="E1" s="410"/>
    </row>
    <row r="2" spans="1:5" ht="15.75" thickBot="1" x14ac:dyDescent="0.3">
      <c r="A2" s="200" t="s">
        <v>75</v>
      </c>
      <c r="B2" s="201" t="s">
        <v>445</v>
      </c>
      <c r="C2" s="202" t="s">
        <v>448</v>
      </c>
      <c r="D2" s="202" t="s">
        <v>443</v>
      </c>
      <c r="E2" s="203" t="s">
        <v>444</v>
      </c>
    </row>
    <row r="3" spans="1:5" x14ac:dyDescent="0.25">
      <c r="A3" s="196" t="s">
        <v>385</v>
      </c>
      <c r="B3" s="165" t="s">
        <v>446</v>
      </c>
      <c r="C3" s="109" t="s">
        <v>449</v>
      </c>
      <c r="D3" s="109">
        <v>25</v>
      </c>
      <c r="E3" s="197">
        <v>25</v>
      </c>
    </row>
    <row r="4" spans="1:5" x14ac:dyDescent="0.25">
      <c r="A4" s="411" t="s">
        <v>389</v>
      </c>
      <c r="B4" s="185" t="s">
        <v>447</v>
      </c>
      <c r="C4" s="186" t="s">
        <v>450</v>
      </c>
      <c r="D4" s="186">
        <v>60</v>
      </c>
      <c r="E4" s="401">
        <v>584</v>
      </c>
    </row>
    <row r="5" spans="1:5" x14ac:dyDescent="0.25">
      <c r="A5" s="404"/>
      <c r="B5" s="165" t="s">
        <v>451</v>
      </c>
      <c r="C5" s="109" t="s">
        <v>450</v>
      </c>
      <c r="D5" s="109">
        <v>20</v>
      </c>
      <c r="E5" s="402"/>
    </row>
    <row r="6" spans="1:5" x14ac:dyDescent="0.25">
      <c r="A6" s="404"/>
      <c r="B6" s="165" t="s">
        <v>452</v>
      </c>
      <c r="C6" s="109" t="s">
        <v>450</v>
      </c>
      <c r="D6" s="109">
        <v>48</v>
      </c>
      <c r="E6" s="402"/>
    </row>
    <row r="7" spans="1:5" x14ac:dyDescent="0.25">
      <c r="A7" s="404"/>
      <c r="B7" s="165" t="s">
        <v>453</v>
      </c>
      <c r="C7" s="109" t="s">
        <v>454</v>
      </c>
      <c r="D7" s="109">
        <v>21</v>
      </c>
      <c r="E7" s="402"/>
    </row>
    <row r="8" spans="1:5" x14ac:dyDescent="0.25">
      <c r="A8" s="404"/>
      <c r="B8" s="165" t="s">
        <v>455</v>
      </c>
      <c r="C8" s="109" t="s">
        <v>450</v>
      </c>
      <c r="D8" s="109">
        <v>9</v>
      </c>
      <c r="E8" s="402"/>
    </row>
    <row r="9" spans="1:5" x14ac:dyDescent="0.25">
      <c r="A9" s="404"/>
      <c r="B9" s="165" t="s">
        <v>456</v>
      </c>
      <c r="C9" s="109" t="s">
        <v>449</v>
      </c>
      <c r="D9" s="109">
        <v>103</v>
      </c>
      <c r="E9" s="402"/>
    </row>
    <row r="10" spans="1:5" x14ac:dyDescent="0.25">
      <c r="A10" s="404"/>
      <c r="B10" s="165" t="s">
        <v>457</v>
      </c>
      <c r="C10" s="109" t="s">
        <v>450</v>
      </c>
      <c r="D10" s="109">
        <v>83</v>
      </c>
      <c r="E10" s="402"/>
    </row>
    <row r="11" spans="1:5" x14ac:dyDescent="0.25">
      <c r="A11" s="404"/>
      <c r="B11" s="165" t="s">
        <v>458</v>
      </c>
      <c r="C11" s="109" t="s">
        <v>454</v>
      </c>
      <c r="D11" s="109">
        <v>20</v>
      </c>
      <c r="E11" s="402"/>
    </row>
    <row r="12" spans="1:5" x14ac:dyDescent="0.25">
      <c r="A12" s="404"/>
      <c r="B12" s="165" t="s">
        <v>459</v>
      </c>
      <c r="C12" s="109" t="s">
        <v>449</v>
      </c>
      <c r="D12" s="109">
        <v>40</v>
      </c>
      <c r="E12" s="402"/>
    </row>
    <row r="13" spans="1:5" x14ac:dyDescent="0.25">
      <c r="A13" s="404"/>
      <c r="B13" s="165" t="s">
        <v>460</v>
      </c>
      <c r="C13" s="109" t="s">
        <v>449</v>
      </c>
      <c r="D13" s="109">
        <v>70</v>
      </c>
      <c r="E13" s="402"/>
    </row>
    <row r="14" spans="1:5" x14ac:dyDescent="0.25">
      <c r="A14" s="404"/>
      <c r="B14" s="165" t="s">
        <v>461</v>
      </c>
      <c r="C14" s="109" t="s">
        <v>450</v>
      </c>
      <c r="D14" s="109">
        <v>18</v>
      </c>
      <c r="E14" s="402"/>
    </row>
    <row r="15" spans="1:5" x14ac:dyDescent="0.25">
      <c r="A15" s="405"/>
      <c r="B15" s="16" t="s">
        <v>462</v>
      </c>
      <c r="C15" s="199" t="s">
        <v>450</v>
      </c>
      <c r="D15" s="199">
        <v>92</v>
      </c>
      <c r="E15" s="327"/>
    </row>
    <row r="16" spans="1:5" x14ac:dyDescent="0.25">
      <c r="A16" s="204" t="s">
        <v>384</v>
      </c>
      <c r="B16" s="5" t="s">
        <v>463</v>
      </c>
      <c r="C16" s="205" t="s">
        <v>449</v>
      </c>
      <c r="D16" s="205">
        <v>34</v>
      </c>
      <c r="E16" s="206">
        <v>34</v>
      </c>
    </row>
    <row r="17" spans="1:5" x14ac:dyDescent="0.25">
      <c r="A17" s="204" t="s">
        <v>393</v>
      </c>
      <c r="B17" s="5" t="s">
        <v>464</v>
      </c>
      <c r="C17" s="205" t="s">
        <v>450</v>
      </c>
      <c r="D17" s="205">
        <v>36</v>
      </c>
      <c r="E17" s="206">
        <v>36</v>
      </c>
    </row>
    <row r="18" spans="1:5" x14ac:dyDescent="0.25">
      <c r="A18" s="411" t="s">
        <v>387</v>
      </c>
      <c r="B18" s="185" t="s">
        <v>465</v>
      </c>
      <c r="C18" s="186" t="s">
        <v>449</v>
      </c>
      <c r="D18" s="186">
        <v>40</v>
      </c>
      <c r="E18" s="401">
        <v>152</v>
      </c>
    </row>
    <row r="19" spans="1:5" x14ac:dyDescent="0.25">
      <c r="A19" s="404"/>
      <c r="B19" s="165" t="s">
        <v>466</v>
      </c>
      <c r="C19" s="109" t="s">
        <v>450</v>
      </c>
      <c r="D19" s="109">
        <v>52</v>
      </c>
      <c r="E19" s="402"/>
    </row>
    <row r="20" spans="1:5" x14ac:dyDescent="0.25">
      <c r="A20" s="405"/>
      <c r="B20" s="16" t="s">
        <v>467</v>
      </c>
      <c r="C20" s="199" t="s">
        <v>450</v>
      </c>
      <c r="D20" s="199">
        <v>60</v>
      </c>
      <c r="E20" s="327"/>
    </row>
    <row r="21" spans="1:5" ht="13.5" customHeight="1" x14ac:dyDescent="0.25">
      <c r="A21" s="204" t="s">
        <v>388</v>
      </c>
      <c r="B21" s="5" t="s">
        <v>468</v>
      </c>
      <c r="C21" s="205" t="s">
        <v>449</v>
      </c>
      <c r="D21" s="205">
        <v>20</v>
      </c>
      <c r="E21" s="206">
        <v>20</v>
      </c>
    </row>
    <row r="22" spans="1:5" x14ac:dyDescent="0.25">
      <c r="A22" s="411" t="s">
        <v>391</v>
      </c>
      <c r="B22" s="185" t="s">
        <v>469</v>
      </c>
      <c r="C22" s="186" t="s">
        <v>450</v>
      </c>
      <c r="D22" s="186">
        <v>10</v>
      </c>
      <c r="E22" s="401">
        <v>30</v>
      </c>
    </row>
    <row r="23" spans="1:5" x14ac:dyDescent="0.25">
      <c r="A23" s="405"/>
      <c r="B23" s="16" t="s">
        <v>470</v>
      </c>
      <c r="C23" s="199" t="s">
        <v>449</v>
      </c>
      <c r="D23" s="199">
        <v>20</v>
      </c>
      <c r="E23" s="327"/>
    </row>
    <row r="24" spans="1:5" x14ac:dyDescent="0.25">
      <c r="A24" s="207" t="s">
        <v>383</v>
      </c>
      <c r="B24" s="185" t="s">
        <v>471</v>
      </c>
      <c r="C24" s="186" t="s">
        <v>450</v>
      </c>
      <c r="D24" s="186">
        <v>32</v>
      </c>
      <c r="E24" s="208">
        <v>32</v>
      </c>
    </row>
    <row r="25" spans="1:5" x14ac:dyDescent="0.25">
      <c r="A25" s="404" t="s">
        <v>390</v>
      </c>
      <c r="B25" s="165" t="s">
        <v>472</v>
      </c>
      <c r="C25" s="109" t="s">
        <v>454</v>
      </c>
      <c r="D25" s="109">
        <v>25</v>
      </c>
      <c r="E25" s="402">
        <v>33</v>
      </c>
    </row>
    <row r="26" spans="1:5" x14ac:dyDescent="0.25">
      <c r="A26" s="405"/>
      <c r="B26" s="16" t="s">
        <v>473</v>
      </c>
      <c r="C26" s="199" t="s">
        <v>450</v>
      </c>
      <c r="D26" s="199">
        <v>8</v>
      </c>
      <c r="E26" s="327"/>
    </row>
    <row r="27" spans="1:5" x14ac:dyDescent="0.25">
      <c r="A27" s="204" t="s">
        <v>386</v>
      </c>
      <c r="B27" s="5" t="s">
        <v>474</v>
      </c>
      <c r="C27" s="205" t="s">
        <v>454</v>
      </c>
      <c r="D27" s="205">
        <v>30</v>
      </c>
      <c r="E27" s="206">
        <v>30</v>
      </c>
    </row>
    <row r="28" spans="1:5" x14ac:dyDescent="0.25">
      <c r="A28" s="404" t="s">
        <v>392</v>
      </c>
      <c r="B28" s="165" t="s">
        <v>475</v>
      </c>
      <c r="C28" s="109" t="s">
        <v>449</v>
      </c>
      <c r="D28" s="109">
        <v>24</v>
      </c>
      <c r="E28" s="402">
        <v>48</v>
      </c>
    </row>
    <row r="29" spans="1:5" x14ac:dyDescent="0.25">
      <c r="A29" s="405"/>
      <c r="B29" s="16" t="s">
        <v>476</v>
      </c>
      <c r="C29" s="199" t="s">
        <v>449</v>
      </c>
      <c r="D29" s="199">
        <v>24</v>
      </c>
      <c r="E29" s="327"/>
    </row>
    <row r="30" spans="1:5" ht="15.75" thickBot="1" x14ac:dyDescent="0.3">
      <c r="A30" s="406" t="s">
        <v>477</v>
      </c>
      <c r="B30" s="407"/>
      <c r="C30" s="408"/>
      <c r="D30" s="198" t="s">
        <v>14</v>
      </c>
      <c r="E30" s="191">
        <v>1024</v>
      </c>
    </row>
    <row r="31" spans="1:5" ht="15.75" thickBot="1" x14ac:dyDescent="0.3"/>
    <row r="32" spans="1:5" ht="19.5" thickBot="1" x14ac:dyDescent="0.35">
      <c r="A32" s="393" t="s">
        <v>493</v>
      </c>
      <c r="B32" s="394"/>
      <c r="C32" s="394"/>
      <c r="D32" s="395"/>
    </row>
    <row r="33" spans="1:4" x14ac:dyDescent="0.25">
      <c r="A33" s="218" t="s">
        <v>478</v>
      </c>
      <c r="B33" s="215" t="s">
        <v>482</v>
      </c>
      <c r="C33" s="215" t="s">
        <v>480</v>
      </c>
      <c r="D33" s="216" t="s">
        <v>444</v>
      </c>
    </row>
    <row r="34" spans="1:4" x14ac:dyDescent="0.25">
      <c r="A34" s="403" t="s">
        <v>479</v>
      </c>
      <c r="B34" s="205" t="s">
        <v>485</v>
      </c>
      <c r="C34" s="205"/>
      <c r="D34" s="391">
        <f>SUM(C35:C37,C39:C42)</f>
        <v>1248</v>
      </c>
    </row>
    <row r="35" spans="1:4" x14ac:dyDescent="0.25">
      <c r="A35" s="403"/>
      <c r="B35" s="209" t="s">
        <v>483</v>
      </c>
      <c r="C35" s="205">
        <v>649</v>
      </c>
      <c r="D35" s="391"/>
    </row>
    <row r="36" spans="1:4" x14ac:dyDescent="0.25">
      <c r="A36" s="403"/>
      <c r="B36" s="209" t="s">
        <v>484</v>
      </c>
      <c r="C36" s="205">
        <v>321</v>
      </c>
      <c r="D36" s="391"/>
    </row>
    <row r="37" spans="1:4" x14ac:dyDescent="0.25">
      <c r="A37" s="403"/>
      <c r="B37" s="209" t="s">
        <v>481</v>
      </c>
      <c r="C37" s="205">
        <v>95</v>
      </c>
      <c r="D37" s="391"/>
    </row>
    <row r="38" spans="1:4" x14ac:dyDescent="0.25">
      <c r="A38" s="403"/>
      <c r="B38" s="210" t="s">
        <v>486</v>
      </c>
      <c r="C38" s="205"/>
      <c r="D38" s="391"/>
    </row>
    <row r="39" spans="1:4" x14ac:dyDescent="0.25">
      <c r="A39" s="403"/>
      <c r="B39" s="209" t="s">
        <v>483</v>
      </c>
      <c r="C39" s="205">
        <v>13</v>
      </c>
      <c r="D39" s="391"/>
    </row>
    <row r="40" spans="1:4" x14ac:dyDescent="0.25">
      <c r="A40" s="403"/>
      <c r="B40" s="209" t="s">
        <v>484</v>
      </c>
      <c r="C40" s="205">
        <v>22</v>
      </c>
      <c r="D40" s="391"/>
    </row>
    <row r="41" spans="1:4" x14ac:dyDescent="0.25">
      <c r="A41" s="403"/>
      <c r="B41" s="209" t="s">
        <v>487</v>
      </c>
      <c r="C41" s="205">
        <v>0</v>
      </c>
      <c r="D41" s="391"/>
    </row>
    <row r="42" spans="1:4" x14ac:dyDescent="0.25">
      <c r="A42" s="403"/>
      <c r="B42" s="209" t="s">
        <v>481</v>
      </c>
      <c r="C42" s="205">
        <v>148</v>
      </c>
      <c r="D42" s="391"/>
    </row>
    <row r="43" spans="1:4" x14ac:dyDescent="0.25">
      <c r="A43" s="392" t="s">
        <v>488</v>
      </c>
      <c r="B43" s="205" t="s">
        <v>485</v>
      </c>
      <c r="C43" s="205" t="s">
        <v>490</v>
      </c>
      <c r="D43" s="391">
        <f>SUM(C44:C46,C48:C51)</f>
        <v>378</v>
      </c>
    </row>
    <row r="44" spans="1:4" x14ac:dyDescent="0.25">
      <c r="A44" s="392"/>
      <c r="B44" s="209" t="s">
        <v>483</v>
      </c>
      <c r="C44" s="205">
        <v>193</v>
      </c>
      <c r="D44" s="391"/>
    </row>
    <row r="45" spans="1:4" x14ac:dyDescent="0.25">
      <c r="A45" s="392"/>
      <c r="B45" s="209" t="s">
        <v>484</v>
      </c>
      <c r="C45" s="205">
        <v>113</v>
      </c>
      <c r="D45" s="391"/>
    </row>
    <row r="46" spans="1:4" x14ac:dyDescent="0.25">
      <c r="A46" s="392"/>
      <c r="B46" s="209" t="s">
        <v>481</v>
      </c>
      <c r="C46" s="205">
        <v>0</v>
      </c>
      <c r="D46" s="391"/>
    </row>
    <row r="47" spans="1:4" x14ac:dyDescent="0.25">
      <c r="A47" s="392"/>
      <c r="B47" s="210" t="s">
        <v>486</v>
      </c>
      <c r="C47" s="205"/>
      <c r="D47" s="391"/>
    </row>
    <row r="48" spans="1:4" x14ac:dyDescent="0.25">
      <c r="A48" s="392"/>
      <c r="B48" s="209" t="s">
        <v>483</v>
      </c>
      <c r="C48" s="205">
        <v>10</v>
      </c>
      <c r="D48" s="391"/>
    </row>
    <row r="49" spans="1:4" x14ac:dyDescent="0.25">
      <c r="A49" s="392"/>
      <c r="B49" s="209" t="s">
        <v>484</v>
      </c>
      <c r="C49" s="205">
        <v>0</v>
      </c>
      <c r="D49" s="391"/>
    </row>
    <row r="50" spans="1:4" x14ac:dyDescent="0.25">
      <c r="A50" s="392"/>
      <c r="B50" s="209" t="s">
        <v>487</v>
      </c>
      <c r="C50" s="205">
        <v>0</v>
      </c>
      <c r="D50" s="391"/>
    </row>
    <row r="51" spans="1:4" x14ac:dyDescent="0.25">
      <c r="A51" s="392"/>
      <c r="B51" s="209" t="s">
        <v>481</v>
      </c>
      <c r="C51" s="205">
        <v>62</v>
      </c>
      <c r="D51" s="391"/>
    </row>
    <row r="52" spans="1:4" x14ac:dyDescent="0.25">
      <c r="A52" s="399" t="s">
        <v>489</v>
      </c>
      <c r="B52" s="205" t="s">
        <v>485</v>
      </c>
      <c r="C52" s="205"/>
      <c r="D52" s="401">
        <f>SUM(C53:C55,C57:C61)</f>
        <v>910</v>
      </c>
    </row>
    <row r="53" spans="1:4" x14ac:dyDescent="0.25">
      <c r="A53" s="400"/>
      <c r="B53" s="209" t="s">
        <v>483</v>
      </c>
      <c r="C53" s="205">
        <v>291</v>
      </c>
      <c r="D53" s="402"/>
    </row>
    <row r="54" spans="1:4" x14ac:dyDescent="0.25">
      <c r="A54" s="400"/>
      <c r="B54" s="209" t="s">
        <v>484</v>
      </c>
      <c r="C54" s="205">
        <v>80</v>
      </c>
      <c r="D54" s="402"/>
    </row>
    <row r="55" spans="1:4" x14ac:dyDescent="0.25">
      <c r="A55" s="400"/>
      <c r="B55" s="209" t="s">
        <v>481</v>
      </c>
      <c r="C55" s="205">
        <v>124</v>
      </c>
      <c r="D55" s="402"/>
    </row>
    <row r="56" spans="1:4" x14ac:dyDescent="0.25">
      <c r="A56" s="400"/>
      <c r="B56" s="210" t="s">
        <v>486</v>
      </c>
      <c r="C56" s="205"/>
      <c r="D56" s="402"/>
    </row>
    <row r="57" spans="1:4" x14ac:dyDescent="0.25">
      <c r="A57" s="400"/>
      <c r="B57" s="209" t="s">
        <v>483</v>
      </c>
      <c r="C57" s="205">
        <v>415</v>
      </c>
      <c r="D57" s="402"/>
    </row>
    <row r="58" spans="1:4" x14ac:dyDescent="0.25">
      <c r="A58" s="400"/>
      <c r="B58" s="209" t="s">
        <v>484</v>
      </c>
      <c r="C58" s="205">
        <v>0</v>
      </c>
      <c r="D58" s="402"/>
    </row>
    <row r="59" spans="1:4" x14ac:dyDescent="0.25">
      <c r="A59" s="400"/>
      <c r="B59" s="209" t="s">
        <v>487</v>
      </c>
      <c r="C59" s="205">
        <v>0</v>
      </c>
      <c r="D59" s="402"/>
    </row>
    <row r="60" spans="1:4" x14ac:dyDescent="0.25">
      <c r="A60" s="326"/>
      <c r="B60" s="212" t="s">
        <v>481</v>
      </c>
      <c r="C60" s="186">
        <v>0</v>
      </c>
      <c r="D60" s="327"/>
    </row>
    <row r="61" spans="1:4" ht="15.75" thickBot="1" x14ac:dyDescent="0.3">
      <c r="A61" s="213"/>
      <c r="B61" s="211"/>
      <c r="C61" s="217" t="s">
        <v>492</v>
      </c>
      <c r="D61" s="214">
        <f>SUM(D34:D60)</f>
        <v>2536</v>
      </c>
    </row>
    <row r="62" spans="1:4" ht="15.75" thickBot="1" x14ac:dyDescent="0.3">
      <c r="A62" s="396" t="s">
        <v>491</v>
      </c>
      <c r="B62" s="397"/>
      <c r="C62" s="397"/>
      <c r="D62" s="398"/>
    </row>
  </sheetData>
  <mergeCells count="20">
    <mergeCell ref="A1:E1"/>
    <mergeCell ref="A4:A15"/>
    <mergeCell ref="E4:E15"/>
    <mergeCell ref="E18:E20"/>
    <mergeCell ref="E22:E23"/>
    <mergeCell ref="A18:A20"/>
    <mergeCell ref="A22:A23"/>
    <mergeCell ref="A25:A26"/>
    <mergeCell ref="E25:E26"/>
    <mergeCell ref="E28:E29"/>
    <mergeCell ref="A28:A29"/>
    <mergeCell ref="A30:C30"/>
    <mergeCell ref="D43:D51"/>
    <mergeCell ref="A43:A51"/>
    <mergeCell ref="A32:D32"/>
    <mergeCell ref="A62:D62"/>
    <mergeCell ref="A52:A60"/>
    <mergeCell ref="D52:D60"/>
    <mergeCell ref="D34:D42"/>
    <mergeCell ref="A34:A4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18"/>
  <sheetViews>
    <sheetView workbookViewId="0">
      <selection activeCell="H19" sqref="H19"/>
    </sheetView>
  </sheetViews>
  <sheetFormatPr defaultRowHeight="15" x14ac:dyDescent="0.25"/>
  <cols>
    <col min="1" max="1" width="3.7109375" bestFit="1" customWidth="1"/>
    <col min="2" max="2" width="18.5703125" bestFit="1" customWidth="1"/>
    <col min="3" max="11" width="9" bestFit="1" customWidth="1"/>
  </cols>
  <sheetData>
    <row r="1" spans="1:15" ht="21.75" thickBot="1" x14ac:dyDescent="0.4">
      <c r="A1" s="414" t="s">
        <v>411</v>
      </c>
      <c r="B1" s="415"/>
      <c r="C1" s="415"/>
      <c r="D1" s="415"/>
      <c r="E1" s="415"/>
      <c r="F1" s="415"/>
      <c r="G1" s="415"/>
      <c r="H1" s="415"/>
      <c r="I1" s="415"/>
      <c r="J1" s="415"/>
      <c r="K1" s="415"/>
      <c r="L1" s="415"/>
      <c r="M1" s="415"/>
      <c r="N1" s="415"/>
      <c r="O1" s="416"/>
    </row>
    <row r="2" spans="1:15" ht="42" customHeight="1" x14ac:dyDescent="0.25">
      <c r="A2" s="334" t="s">
        <v>415</v>
      </c>
      <c r="B2" s="417"/>
      <c r="C2" s="420">
        <v>2000</v>
      </c>
      <c r="D2" s="421"/>
      <c r="E2" s="422"/>
      <c r="F2" s="420">
        <v>2010</v>
      </c>
      <c r="G2" s="421"/>
      <c r="H2" s="422"/>
      <c r="I2" s="420">
        <v>2013</v>
      </c>
      <c r="J2" s="421"/>
      <c r="K2" s="422"/>
      <c r="L2" s="412" t="s">
        <v>404</v>
      </c>
      <c r="M2" s="413"/>
      <c r="N2" s="412" t="s">
        <v>405</v>
      </c>
      <c r="O2" s="413"/>
    </row>
    <row r="3" spans="1:15" ht="91.5" thickBot="1" x14ac:dyDescent="0.3">
      <c r="A3" s="418"/>
      <c r="B3" s="419"/>
      <c r="C3" s="155" t="s">
        <v>414</v>
      </c>
      <c r="D3" s="74" t="s">
        <v>412</v>
      </c>
      <c r="E3" s="75" t="s">
        <v>413</v>
      </c>
      <c r="F3" s="155" t="s">
        <v>414</v>
      </c>
      <c r="G3" s="74" t="s">
        <v>412</v>
      </c>
      <c r="H3" s="75" t="s">
        <v>413</v>
      </c>
      <c r="I3" s="155" t="s">
        <v>414</v>
      </c>
      <c r="J3" s="74" t="s">
        <v>412</v>
      </c>
      <c r="K3" s="75" t="s">
        <v>413</v>
      </c>
      <c r="L3" s="74" t="s">
        <v>412</v>
      </c>
      <c r="M3" s="75" t="s">
        <v>413</v>
      </c>
      <c r="N3" s="74" t="s">
        <v>412</v>
      </c>
      <c r="O3" s="75" t="s">
        <v>413</v>
      </c>
    </row>
    <row r="4" spans="1:15" x14ac:dyDescent="0.25">
      <c r="A4" s="329" t="s">
        <v>23</v>
      </c>
      <c r="B4" s="53" t="s">
        <v>0</v>
      </c>
      <c r="C4" s="150">
        <v>358667</v>
      </c>
      <c r="D4" s="89">
        <v>247700</v>
      </c>
      <c r="E4" s="106">
        <v>110967</v>
      </c>
      <c r="F4" s="156">
        <v>401328</v>
      </c>
      <c r="G4" s="89">
        <v>277023</v>
      </c>
      <c r="H4" s="90">
        <v>124305</v>
      </c>
      <c r="I4" s="156">
        <v>405508</v>
      </c>
      <c r="J4" s="151">
        <v>277816</v>
      </c>
      <c r="K4" s="90">
        <v>127692</v>
      </c>
      <c r="L4" s="70">
        <f>(G4-D4)/D4</f>
        <v>0.1183811061768268</v>
      </c>
      <c r="M4" s="85">
        <f>(H4-E4)/E4</f>
        <v>0.12019789667198356</v>
      </c>
      <c r="N4" s="158">
        <f>(J4-G4)/G4</f>
        <v>2.8625781974781876E-3</v>
      </c>
      <c r="O4" s="158">
        <f>(K4-H4)/H4</f>
        <v>2.7247496078194763E-2</v>
      </c>
    </row>
    <row r="5" spans="1:15" x14ac:dyDescent="0.25">
      <c r="A5" s="329"/>
      <c r="B5" s="80"/>
      <c r="C5" s="152"/>
      <c r="D5" s="93"/>
      <c r="E5" s="94"/>
      <c r="F5" s="152"/>
      <c r="G5" s="93"/>
      <c r="H5" s="94"/>
      <c r="I5" s="152"/>
      <c r="J5" s="93"/>
      <c r="K5" s="94"/>
      <c r="L5" s="159"/>
      <c r="M5" s="160"/>
      <c r="N5" s="24"/>
      <c r="O5" s="25"/>
    </row>
    <row r="6" spans="1:15" x14ac:dyDescent="0.25">
      <c r="A6" s="329"/>
      <c r="B6" s="81" t="s">
        <v>3</v>
      </c>
      <c r="C6" s="153">
        <v>2501</v>
      </c>
      <c r="D6" s="97">
        <v>1526</v>
      </c>
      <c r="E6" s="98">
        <v>975</v>
      </c>
      <c r="F6" s="153">
        <v>2338</v>
      </c>
      <c r="G6" s="97">
        <v>1483</v>
      </c>
      <c r="H6" s="98">
        <v>855</v>
      </c>
      <c r="I6" s="153">
        <v>2293</v>
      </c>
      <c r="J6" s="28">
        <v>1483</v>
      </c>
      <c r="K6" s="98">
        <v>810</v>
      </c>
      <c r="L6" s="83">
        <f t="shared" ref="L6:L16" si="0">(G6-D6)/D6</f>
        <v>-2.8178243774574049E-2</v>
      </c>
      <c r="M6" s="9">
        <f t="shared" ref="M6:M16" si="1">(H6-E6)/E6</f>
        <v>-0.12307692307692308</v>
      </c>
      <c r="N6" s="161">
        <f t="shared" ref="N6:N16" si="2">(J6-G6)/G6</f>
        <v>0</v>
      </c>
      <c r="O6" s="158">
        <f t="shared" ref="O6:O16" si="3">(K6-H6)/H6</f>
        <v>-5.2631578947368418E-2</v>
      </c>
    </row>
    <row r="7" spans="1:15" x14ac:dyDescent="0.25">
      <c r="A7" s="329"/>
      <c r="B7" s="81" t="s">
        <v>4</v>
      </c>
      <c r="C7" s="153">
        <v>32547</v>
      </c>
      <c r="D7" s="97">
        <v>21111</v>
      </c>
      <c r="E7" s="98">
        <v>11436</v>
      </c>
      <c r="F7" s="153">
        <v>33164</v>
      </c>
      <c r="G7" s="97">
        <v>22164</v>
      </c>
      <c r="H7" s="98">
        <v>11000</v>
      </c>
      <c r="I7" s="153">
        <v>33352</v>
      </c>
      <c r="J7" s="28">
        <v>22057</v>
      </c>
      <c r="K7" s="98">
        <v>11295</v>
      </c>
      <c r="L7" s="83">
        <f t="shared" si="0"/>
        <v>4.9879209890578369E-2</v>
      </c>
      <c r="M7" s="9">
        <f t="shared" si="1"/>
        <v>-3.8125218607904861E-2</v>
      </c>
      <c r="N7" s="158">
        <f t="shared" si="2"/>
        <v>-4.8276484389099443E-3</v>
      </c>
      <c r="O7" s="158">
        <f t="shared" si="3"/>
        <v>2.6818181818181817E-2</v>
      </c>
    </row>
    <row r="8" spans="1:15" x14ac:dyDescent="0.25">
      <c r="A8" s="329"/>
      <c r="B8" s="81" t="s">
        <v>5</v>
      </c>
      <c r="C8" s="153">
        <v>2226</v>
      </c>
      <c r="D8" s="97">
        <v>1528</v>
      </c>
      <c r="E8" s="98">
        <v>698</v>
      </c>
      <c r="F8" s="153">
        <v>2170</v>
      </c>
      <c r="G8" s="97">
        <v>1439</v>
      </c>
      <c r="H8" s="98">
        <v>731</v>
      </c>
      <c r="I8" s="153">
        <v>2196</v>
      </c>
      <c r="J8" s="28">
        <v>1370</v>
      </c>
      <c r="K8" s="98">
        <v>826</v>
      </c>
      <c r="L8" s="83">
        <f t="shared" si="0"/>
        <v>-5.8246073298429318E-2</v>
      </c>
      <c r="M8" s="9">
        <f t="shared" si="1"/>
        <v>4.7277936962750719E-2</v>
      </c>
      <c r="N8" s="158">
        <f t="shared" si="2"/>
        <v>-4.794996525364837E-2</v>
      </c>
      <c r="O8" s="158">
        <f t="shared" si="3"/>
        <v>0.12995896032831739</v>
      </c>
    </row>
    <row r="9" spans="1:15" x14ac:dyDescent="0.25">
      <c r="A9" s="329"/>
      <c r="B9" s="81" t="s">
        <v>6</v>
      </c>
      <c r="C9" s="153">
        <v>4304</v>
      </c>
      <c r="D9" s="97">
        <v>2667</v>
      </c>
      <c r="E9" s="98">
        <v>1637</v>
      </c>
      <c r="F9" s="153">
        <v>4253</v>
      </c>
      <c r="G9" s="97">
        <v>2509</v>
      </c>
      <c r="H9" s="98">
        <v>1744</v>
      </c>
      <c r="I9" s="153">
        <v>4245</v>
      </c>
      <c r="J9" s="28">
        <v>2543</v>
      </c>
      <c r="K9" s="98">
        <v>1702</v>
      </c>
      <c r="L9" s="83">
        <f t="shared" si="0"/>
        <v>-5.924259467566554E-2</v>
      </c>
      <c r="M9" s="9">
        <f t="shared" si="1"/>
        <v>6.5363469761759316E-2</v>
      </c>
      <c r="N9" s="158">
        <f t="shared" si="2"/>
        <v>1.3551215623754484E-2</v>
      </c>
      <c r="O9" s="158">
        <f t="shared" si="3"/>
        <v>-2.4082568807339451E-2</v>
      </c>
    </row>
    <row r="10" spans="1:15" x14ac:dyDescent="0.25">
      <c r="A10" s="329"/>
      <c r="B10" s="81" t="s">
        <v>7</v>
      </c>
      <c r="C10" s="153">
        <v>6457</v>
      </c>
      <c r="D10" s="97">
        <v>4161</v>
      </c>
      <c r="E10" s="98">
        <v>2296</v>
      </c>
      <c r="F10" s="153">
        <v>6086</v>
      </c>
      <c r="G10" s="97">
        <v>4150</v>
      </c>
      <c r="H10" s="98">
        <v>1936</v>
      </c>
      <c r="I10" s="153">
        <v>6130</v>
      </c>
      <c r="J10" s="28">
        <v>4159</v>
      </c>
      <c r="K10" s="98">
        <v>1971</v>
      </c>
      <c r="L10" s="83">
        <f t="shared" si="0"/>
        <v>-2.6435952895938475E-3</v>
      </c>
      <c r="M10" s="9">
        <f t="shared" si="1"/>
        <v>-0.156794425087108</v>
      </c>
      <c r="N10" s="158">
        <f t="shared" si="2"/>
        <v>2.1686746987951808E-3</v>
      </c>
      <c r="O10" s="158">
        <f t="shared" si="3"/>
        <v>1.8078512396694214E-2</v>
      </c>
    </row>
    <row r="11" spans="1:15" x14ac:dyDescent="0.25">
      <c r="A11" s="329"/>
      <c r="B11" s="81" t="s">
        <v>8</v>
      </c>
      <c r="C11" s="153">
        <v>951</v>
      </c>
      <c r="D11" s="97">
        <v>734</v>
      </c>
      <c r="E11" s="98">
        <v>217</v>
      </c>
      <c r="F11" s="153">
        <v>867</v>
      </c>
      <c r="G11" s="97">
        <v>668</v>
      </c>
      <c r="H11" s="98">
        <v>199</v>
      </c>
      <c r="I11" s="153">
        <v>870</v>
      </c>
      <c r="J11" s="28">
        <v>698</v>
      </c>
      <c r="K11" s="98">
        <v>172</v>
      </c>
      <c r="L11" s="83">
        <f t="shared" si="0"/>
        <v>-8.9918256130790186E-2</v>
      </c>
      <c r="M11" s="9">
        <f t="shared" si="1"/>
        <v>-8.294930875576037E-2</v>
      </c>
      <c r="N11" s="158">
        <f t="shared" si="2"/>
        <v>4.4910179640718563E-2</v>
      </c>
      <c r="O11" s="158">
        <f t="shared" si="3"/>
        <v>-0.135678391959799</v>
      </c>
    </row>
    <row r="12" spans="1:15" x14ac:dyDescent="0.25">
      <c r="A12" s="329"/>
      <c r="B12" s="81" t="s">
        <v>9</v>
      </c>
      <c r="C12" s="153">
        <v>833</v>
      </c>
      <c r="D12" s="97">
        <v>599</v>
      </c>
      <c r="E12" s="98">
        <v>234</v>
      </c>
      <c r="F12" s="153">
        <v>816</v>
      </c>
      <c r="G12" s="97">
        <v>512</v>
      </c>
      <c r="H12" s="98">
        <v>304</v>
      </c>
      <c r="I12" s="153">
        <v>847</v>
      </c>
      <c r="J12" s="28">
        <v>528</v>
      </c>
      <c r="K12" s="98">
        <v>319</v>
      </c>
      <c r="L12" s="83">
        <f t="shared" si="0"/>
        <v>-0.14524207011686144</v>
      </c>
      <c r="M12" s="9">
        <f t="shared" si="1"/>
        <v>0.29914529914529914</v>
      </c>
      <c r="N12" s="158">
        <f t="shared" si="2"/>
        <v>3.125E-2</v>
      </c>
      <c r="O12" s="158">
        <f t="shared" si="3"/>
        <v>4.9342105263157895E-2</v>
      </c>
    </row>
    <row r="13" spans="1:15" x14ac:dyDescent="0.25">
      <c r="A13" s="329"/>
      <c r="B13" s="81" t="s">
        <v>10</v>
      </c>
      <c r="C13" s="153">
        <v>1848</v>
      </c>
      <c r="D13" s="97">
        <v>1302</v>
      </c>
      <c r="E13" s="98">
        <v>546</v>
      </c>
      <c r="F13" s="153">
        <v>1816</v>
      </c>
      <c r="G13" s="97">
        <v>1377</v>
      </c>
      <c r="H13" s="98">
        <v>439</v>
      </c>
      <c r="I13" s="153">
        <v>1795</v>
      </c>
      <c r="J13" s="28">
        <v>1409</v>
      </c>
      <c r="K13" s="98">
        <v>386</v>
      </c>
      <c r="L13" s="83">
        <f t="shared" si="0"/>
        <v>5.7603686635944701E-2</v>
      </c>
      <c r="M13" s="9">
        <f t="shared" si="1"/>
        <v>-0.19597069597069597</v>
      </c>
      <c r="N13" s="158">
        <f t="shared" si="2"/>
        <v>2.3238925199709513E-2</v>
      </c>
      <c r="O13" s="158">
        <f t="shared" si="3"/>
        <v>-0.12072892938496584</v>
      </c>
    </row>
    <row r="14" spans="1:15" x14ac:dyDescent="0.25">
      <c r="A14" s="329"/>
      <c r="B14" s="81" t="s">
        <v>11</v>
      </c>
      <c r="C14" s="153">
        <v>2410</v>
      </c>
      <c r="D14" s="97">
        <v>1692</v>
      </c>
      <c r="E14" s="98">
        <v>718</v>
      </c>
      <c r="F14" s="153">
        <v>2311</v>
      </c>
      <c r="G14" s="97">
        <v>1616</v>
      </c>
      <c r="H14" s="98">
        <v>695</v>
      </c>
      <c r="I14" s="153">
        <v>2303</v>
      </c>
      <c r="J14" s="28">
        <v>1566</v>
      </c>
      <c r="K14" s="98">
        <v>737</v>
      </c>
      <c r="L14" s="83">
        <f t="shared" si="0"/>
        <v>-4.4917257683215132E-2</v>
      </c>
      <c r="M14" s="9">
        <f t="shared" si="1"/>
        <v>-3.2033426183844013E-2</v>
      </c>
      <c r="N14" s="158">
        <f t="shared" si="2"/>
        <v>-3.094059405940594E-2</v>
      </c>
      <c r="O14" s="158">
        <f t="shared" si="3"/>
        <v>6.0431654676258995E-2</v>
      </c>
    </row>
    <row r="15" spans="1:15" x14ac:dyDescent="0.25">
      <c r="A15" s="329"/>
      <c r="B15" s="81" t="s">
        <v>12</v>
      </c>
      <c r="C15" s="153">
        <v>2538</v>
      </c>
      <c r="D15" s="97">
        <v>1920</v>
      </c>
      <c r="E15" s="98">
        <v>618</v>
      </c>
      <c r="F15" s="153">
        <v>2458</v>
      </c>
      <c r="G15" s="97">
        <v>1861</v>
      </c>
      <c r="H15" s="98">
        <v>597</v>
      </c>
      <c r="I15" s="153">
        <v>2389</v>
      </c>
      <c r="J15" s="28">
        <v>1839</v>
      </c>
      <c r="K15" s="98">
        <v>550</v>
      </c>
      <c r="L15" s="83">
        <f t="shared" si="0"/>
        <v>-3.0729166666666665E-2</v>
      </c>
      <c r="M15" s="9">
        <f t="shared" si="1"/>
        <v>-3.3980582524271843E-2</v>
      </c>
      <c r="N15" s="158">
        <f t="shared" si="2"/>
        <v>-1.1821601289629231E-2</v>
      </c>
      <c r="O15" s="158">
        <f t="shared" si="3"/>
        <v>-7.8726968174204354E-2</v>
      </c>
    </row>
    <row r="16" spans="1:15" x14ac:dyDescent="0.25">
      <c r="A16" s="329"/>
      <c r="B16" s="81" t="s">
        <v>13</v>
      </c>
      <c r="C16" s="153">
        <v>1962</v>
      </c>
      <c r="D16" s="97">
        <v>1402</v>
      </c>
      <c r="E16" s="98">
        <v>560</v>
      </c>
      <c r="F16" s="153">
        <v>1992</v>
      </c>
      <c r="G16" s="97">
        <v>1258</v>
      </c>
      <c r="H16" s="98">
        <v>734</v>
      </c>
      <c r="I16" s="153">
        <v>2041</v>
      </c>
      <c r="J16" s="28">
        <v>1337</v>
      </c>
      <c r="K16" s="98">
        <v>704</v>
      </c>
      <c r="L16" s="83">
        <f t="shared" si="0"/>
        <v>-0.10271041369472182</v>
      </c>
      <c r="M16" s="9">
        <f t="shared" si="1"/>
        <v>0.31071428571428572</v>
      </c>
      <c r="N16" s="158">
        <f t="shared" si="2"/>
        <v>6.2798092209856909E-2</v>
      </c>
      <c r="O16" s="158">
        <f t="shared" si="3"/>
        <v>-4.0871934604904632E-2</v>
      </c>
    </row>
    <row r="17" spans="1:15" x14ac:dyDescent="0.25">
      <c r="A17" s="329"/>
      <c r="B17" s="80"/>
      <c r="C17" s="152"/>
      <c r="D17" s="93"/>
      <c r="E17" s="94"/>
      <c r="F17" s="152"/>
      <c r="G17" s="93"/>
      <c r="H17" s="94"/>
      <c r="I17" s="152"/>
      <c r="J17" s="93"/>
      <c r="K17" s="94"/>
      <c r="L17" s="159"/>
      <c r="M17" s="160"/>
      <c r="N17" s="24"/>
      <c r="O17" s="25"/>
    </row>
    <row r="18" spans="1:15" ht="15.75" thickBot="1" x14ac:dyDescent="0.3">
      <c r="A18" s="330"/>
      <c r="B18" s="82" t="s">
        <v>14</v>
      </c>
      <c r="C18" s="154">
        <f t="shared" ref="C18:K18" si="4">SUM(C6:C16)</f>
        <v>58577</v>
      </c>
      <c r="D18" s="100">
        <f t="shared" si="4"/>
        <v>38642</v>
      </c>
      <c r="E18" s="157">
        <f t="shared" si="4"/>
        <v>19935</v>
      </c>
      <c r="F18" s="154">
        <f t="shared" si="4"/>
        <v>58271</v>
      </c>
      <c r="G18" s="100">
        <f t="shared" si="4"/>
        <v>39037</v>
      </c>
      <c r="H18" s="157">
        <f t="shared" si="4"/>
        <v>19234</v>
      </c>
      <c r="I18" s="154">
        <f t="shared" si="4"/>
        <v>58461</v>
      </c>
      <c r="J18" s="100">
        <f t="shared" si="4"/>
        <v>38989</v>
      </c>
      <c r="K18" s="157">
        <f t="shared" si="4"/>
        <v>19472</v>
      </c>
      <c r="L18" s="79">
        <f>(G18-D18)/D18</f>
        <v>1.0222038196780706E-2</v>
      </c>
      <c r="M18" s="14">
        <f>(H18-E18)/E18</f>
        <v>-3.5164283922748937E-2</v>
      </c>
      <c r="N18" s="158">
        <f>(J18-G18)/G18</f>
        <v>-1.2296026846325282E-3</v>
      </c>
      <c r="O18" s="158">
        <f>(K18-H18)/H18</f>
        <v>1.2373921181241551E-2</v>
      </c>
    </row>
  </sheetData>
  <mergeCells count="8">
    <mergeCell ref="L2:M2"/>
    <mergeCell ref="N2:O2"/>
    <mergeCell ref="A1:O1"/>
    <mergeCell ref="A4:A18"/>
    <mergeCell ref="A2:B3"/>
    <mergeCell ref="C2:E2"/>
    <mergeCell ref="F2:H2"/>
    <mergeCell ref="I2:K2"/>
  </mergeCells>
  <conditionalFormatting sqref="L4:O18">
    <cfRule type="cellIs" dxfId="10" priority="1" operator="lessThan">
      <formula>0</formula>
    </cfRule>
    <cfRule type="cellIs" dxfId="9" priority="2" operator="greater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22"/>
  <sheetViews>
    <sheetView workbookViewId="0">
      <selection activeCell="N12" sqref="N12"/>
    </sheetView>
  </sheetViews>
  <sheetFormatPr defaultRowHeight="15" x14ac:dyDescent="0.25"/>
  <cols>
    <col min="1" max="1" width="3.7109375" bestFit="1" customWidth="1"/>
    <col min="2" max="2" width="18.5703125" bestFit="1" customWidth="1"/>
    <col min="3" max="4" width="7" bestFit="1" customWidth="1"/>
    <col min="5" max="6" width="8" bestFit="1" customWidth="1"/>
    <col min="7" max="7" width="9" bestFit="1" customWidth="1"/>
    <col min="8" max="9" width="5.140625" bestFit="1" customWidth="1"/>
    <col min="10" max="11" width="6.140625" bestFit="1" customWidth="1"/>
  </cols>
  <sheetData>
    <row r="1" spans="1:13" ht="21" x14ac:dyDescent="0.35">
      <c r="A1" s="423" t="s">
        <v>52</v>
      </c>
      <c r="B1" s="424"/>
      <c r="C1" s="424"/>
      <c r="D1" s="424"/>
      <c r="E1" s="424"/>
      <c r="F1" s="424"/>
      <c r="G1" s="424"/>
      <c r="H1" s="424"/>
      <c r="I1" s="424"/>
      <c r="J1" s="424"/>
      <c r="K1" s="424"/>
    </row>
    <row r="2" spans="1:13" ht="178.5" thickBot="1" x14ac:dyDescent="0.3">
      <c r="A2" s="418" t="s">
        <v>67</v>
      </c>
      <c r="B2" s="419"/>
      <c r="C2" s="20" t="s">
        <v>60</v>
      </c>
      <c r="D2" s="74" t="s">
        <v>61</v>
      </c>
      <c r="E2" s="74" t="s">
        <v>62</v>
      </c>
      <c r="F2" s="75" t="s">
        <v>53</v>
      </c>
      <c r="G2" s="75" t="s">
        <v>66</v>
      </c>
      <c r="H2" s="20" t="s">
        <v>65</v>
      </c>
      <c r="I2" s="77" t="s">
        <v>63</v>
      </c>
      <c r="J2" s="77" t="s">
        <v>64</v>
      </c>
      <c r="K2" s="76" t="s">
        <v>54</v>
      </c>
    </row>
    <row r="3" spans="1:13" x14ac:dyDescent="0.25">
      <c r="A3" s="329" t="s">
        <v>23</v>
      </c>
      <c r="B3" s="53" t="s">
        <v>0</v>
      </c>
      <c r="C3" s="88">
        <v>5775</v>
      </c>
      <c r="D3" s="89">
        <v>7473</v>
      </c>
      <c r="E3" s="89">
        <v>23756</v>
      </c>
      <c r="F3" s="90">
        <v>60546</v>
      </c>
      <c r="G3" s="91">
        <v>402393</v>
      </c>
      <c r="H3" s="70">
        <v>1.4E-2</v>
      </c>
      <c r="I3" s="84">
        <v>1.9E-2</v>
      </c>
      <c r="J3" s="84">
        <v>5.8999999999999997E-2</v>
      </c>
      <c r="K3" s="85">
        <v>0.15</v>
      </c>
    </row>
    <row r="4" spans="1:13" x14ac:dyDescent="0.25">
      <c r="A4" s="329"/>
      <c r="B4" s="80"/>
      <c r="C4" s="92"/>
      <c r="D4" s="93"/>
      <c r="E4" s="93"/>
      <c r="F4" s="94"/>
      <c r="G4" s="95"/>
      <c r="H4" s="24"/>
      <c r="I4" s="78"/>
      <c r="J4" s="78"/>
      <c r="K4" s="25"/>
    </row>
    <row r="5" spans="1:13" x14ac:dyDescent="0.25">
      <c r="A5" s="329"/>
      <c r="B5" s="81" t="s">
        <v>3</v>
      </c>
      <c r="C5" s="96">
        <v>86</v>
      </c>
      <c r="D5" s="97">
        <v>48</v>
      </c>
      <c r="E5" s="97">
        <v>110</v>
      </c>
      <c r="F5" s="98">
        <v>457</v>
      </c>
      <c r="G5" s="99">
        <v>1907</v>
      </c>
      <c r="H5" s="83">
        <f t="shared" ref="H5" si="0">C5/$G5</f>
        <v>4.5097011012060831E-2</v>
      </c>
      <c r="I5" s="86">
        <f t="shared" ref="I5:I15" si="1">D5/$G5</f>
        <v>2.5170424750917672E-2</v>
      </c>
      <c r="J5" s="86">
        <f t="shared" ref="J5:J15" si="2">E5/$G5</f>
        <v>5.7682223387519667E-2</v>
      </c>
      <c r="K5" s="9">
        <f t="shared" ref="K5:K15" si="3">F5/$G5</f>
        <v>0.23964341898269534</v>
      </c>
      <c r="M5" s="31"/>
    </row>
    <row r="6" spans="1:13" x14ac:dyDescent="0.25">
      <c r="A6" s="329"/>
      <c r="B6" s="81" t="s">
        <v>4</v>
      </c>
      <c r="C6" s="96">
        <v>271</v>
      </c>
      <c r="D6" s="97">
        <v>463</v>
      </c>
      <c r="E6" s="97">
        <v>1581</v>
      </c>
      <c r="F6" s="98">
        <v>4759</v>
      </c>
      <c r="G6" s="99">
        <v>25847</v>
      </c>
      <c r="H6" s="83">
        <f>C6/$G6</f>
        <v>1.0484775796030486E-2</v>
      </c>
      <c r="I6" s="86">
        <f t="shared" si="1"/>
        <v>1.7913104035284559E-2</v>
      </c>
      <c r="J6" s="86">
        <f t="shared" si="2"/>
        <v>6.116764034510775E-2</v>
      </c>
      <c r="K6" s="9">
        <f t="shared" si="3"/>
        <v>0.18412194838859441</v>
      </c>
    </row>
    <row r="7" spans="1:13" x14ac:dyDescent="0.25">
      <c r="A7" s="329"/>
      <c r="B7" s="81" t="s">
        <v>5</v>
      </c>
      <c r="C7" s="96">
        <v>207</v>
      </c>
      <c r="D7" s="97">
        <v>201</v>
      </c>
      <c r="E7" s="97">
        <v>345</v>
      </c>
      <c r="F7" s="98">
        <v>655</v>
      </c>
      <c r="G7" s="99">
        <v>2585</v>
      </c>
      <c r="H7" s="83">
        <f t="shared" ref="H7:H15" si="4">C7/$G7</f>
        <v>8.0077369439071566E-2</v>
      </c>
      <c r="I7" s="86">
        <f t="shared" si="1"/>
        <v>7.775628626692456E-2</v>
      </c>
      <c r="J7" s="86">
        <f t="shared" si="2"/>
        <v>0.13346228239845262</v>
      </c>
      <c r="K7" s="9">
        <f t="shared" si="3"/>
        <v>0.25338491295938104</v>
      </c>
    </row>
    <row r="8" spans="1:13" x14ac:dyDescent="0.25">
      <c r="A8" s="329"/>
      <c r="B8" s="81" t="s">
        <v>6</v>
      </c>
      <c r="C8" s="96">
        <v>50</v>
      </c>
      <c r="D8" s="97">
        <v>122</v>
      </c>
      <c r="E8" s="97">
        <v>162</v>
      </c>
      <c r="F8" s="98">
        <v>669</v>
      </c>
      <c r="G8" s="99">
        <v>2545</v>
      </c>
      <c r="H8" s="83">
        <f t="shared" si="4"/>
        <v>1.9646365422396856E-2</v>
      </c>
      <c r="I8" s="86">
        <f t="shared" si="1"/>
        <v>4.7937131630648333E-2</v>
      </c>
      <c r="J8" s="86">
        <f t="shared" si="2"/>
        <v>6.3654223968565821E-2</v>
      </c>
      <c r="K8" s="9">
        <f t="shared" si="3"/>
        <v>0.26286836935166996</v>
      </c>
    </row>
    <row r="9" spans="1:13" x14ac:dyDescent="0.25">
      <c r="A9" s="329"/>
      <c r="B9" s="81" t="s">
        <v>7</v>
      </c>
      <c r="C9" s="96">
        <v>100</v>
      </c>
      <c r="D9" s="97">
        <v>54</v>
      </c>
      <c r="E9" s="97">
        <v>307</v>
      </c>
      <c r="F9" s="98">
        <v>1072</v>
      </c>
      <c r="G9" s="99">
        <v>5470</v>
      </c>
      <c r="H9" s="83">
        <f t="shared" si="4"/>
        <v>1.8281535648994516E-2</v>
      </c>
      <c r="I9" s="86">
        <f t="shared" si="1"/>
        <v>9.872029250457038E-3</v>
      </c>
      <c r="J9" s="86">
        <f t="shared" si="2"/>
        <v>5.6124314442413163E-2</v>
      </c>
      <c r="K9" s="9">
        <f t="shared" si="3"/>
        <v>0.19597806215722122</v>
      </c>
    </row>
    <row r="10" spans="1:13" x14ac:dyDescent="0.25">
      <c r="A10" s="329"/>
      <c r="B10" s="81" t="s">
        <v>8</v>
      </c>
      <c r="C10" s="96">
        <v>128</v>
      </c>
      <c r="D10" s="97">
        <v>73</v>
      </c>
      <c r="E10" s="97">
        <v>127</v>
      </c>
      <c r="F10" s="98">
        <v>465</v>
      </c>
      <c r="G10" s="99">
        <v>1354</v>
      </c>
      <c r="H10" s="83">
        <f t="shared" si="4"/>
        <v>9.4534711964549489E-2</v>
      </c>
      <c r="I10" s="86">
        <f t="shared" si="1"/>
        <v>5.391432791728213E-2</v>
      </c>
      <c r="J10" s="86">
        <f t="shared" si="2"/>
        <v>9.3796159527326436E-2</v>
      </c>
      <c r="K10" s="9">
        <f t="shared" si="3"/>
        <v>0.3434268833087149</v>
      </c>
    </row>
    <row r="11" spans="1:13" x14ac:dyDescent="0.25">
      <c r="A11" s="329"/>
      <c r="B11" s="81" t="s">
        <v>9</v>
      </c>
      <c r="C11" s="96">
        <v>34</v>
      </c>
      <c r="D11" s="97">
        <v>31</v>
      </c>
      <c r="E11" s="97">
        <v>43</v>
      </c>
      <c r="F11" s="98">
        <v>223</v>
      </c>
      <c r="G11" s="99">
        <v>863</v>
      </c>
      <c r="H11" s="83">
        <f t="shared" si="4"/>
        <v>3.9397450753186555E-2</v>
      </c>
      <c r="I11" s="86">
        <f t="shared" si="1"/>
        <v>3.5921205098493628E-2</v>
      </c>
      <c r="J11" s="86">
        <f t="shared" si="2"/>
        <v>4.9826187717265352E-2</v>
      </c>
      <c r="K11" s="9">
        <f t="shared" si="3"/>
        <v>0.25840092699884126</v>
      </c>
    </row>
    <row r="12" spans="1:13" x14ac:dyDescent="0.25">
      <c r="A12" s="329"/>
      <c r="B12" s="81" t="s">
        <v>10</v>
      </c>
      <c r="C12" s="96">
        <v>84</v>
      </c>
      <c r="D12" s="97">
        <v>87</v>
      </c>
      <c r="E12" s="97">
        <v>204</v>
      </c>
      <c r="F12" s="98">
        <v>488</v>
      </c>
      <c r="G12" s="99">
        <v>2040</v>
      </c>
      <c r="H12" s="83">
        <f t="shared" si="4"/>
        <v>4.1176470588235294E-2</v>
      </c>
      <c r="I12" s="86">
        <f t="shared" si="1"/>
        <v>4.2647058823529413E-2</v>
      </c>
      <c r="J12" s="86">
        <f t="shared" si="2"/>
        <v>0.1</v>
      </c>
      <c r="K12" s="9">
        <f t="shared" si="3"/>
        <v>0.23921568627450981</v>
      </c>
    </row>
    <row r="13" spans="1:13" x14ac:dyDescent="0.25">
      <c r="A13" s="329"/>
      <c r="B13" s="81" t="s">
        <v>11</v>
      </c>
      <c r="C13" s="96">
        <v>67</v>
      </c>
      <c r="D13" s="97">
        <v>85</v>
      </c>
      <c r="E13" s="97">
        <v>225</v>
      </c>
      <c r="F13" s="98">
        <v>533</v>
      </c>
      <c r="G13" s="99">
        <v>2165</v>
      </c>
      <c r="H13" s="83">
        <f t="shared" si="4"/>
        <v>3.094688221709007E-2</v>
      </c>
      <c r="I13" s="86">
        <f t="shared" si="1"/>
        <v>3.9260969976905313E-2</v>
      </c>
      <c r="J13" s="86">
        <f t="shared" si="2"/>
        <v>0.10392609699769054</v>
      </c>
      <c r="K13" s="9">
        <f t="shared" si="3"/>
        <v>0.24618937644341801</v>
      </c>
    </row>
    <row r="14" spans="1:13" x14ac:dyDescent="0.25">
      <c r="A14" s="329"/>
      <c r="B14" s="81" t="s">
        <v>12</v>
      </c>
      <c r="C14" s="96">
        <v>60</v>
      </c>
      <c r="D14" s="97">
        <v>93</v>
      </c>
      <c r="E14" s="97">
        <v>239</v>
      </c>
      <c r="F14" s="98">
        <v>783</v>
      </c>
      <c r="G14" s="99">
        <v>2701</v>
      </c>
      <c r="H14" s="83">
        <f t="shared" si="4"/>
        <v>2.2213994816734542E-2</v>
      </c>
      <c r="I14" s="86">
        <f t="shared" si="1"/>
        <v>3.4431691965938538E-2</v>
      </c>
      <c r="J14" s="86">
        <f t="shared" si="2"/>
        <v>8.8485746019992595E-2</v>
      </c>
      <c r="K14" s="9">
        <f t="shared" si="3"/>
        <v>0.2898926323583858</v>
      </c>
    </row>
    <row r="15" spans="1:13" x14ac:dyDescent="0.25">
      <c r="A15" s="329"/>
      <c r="B15" s="81" t="s">
        <v>13</v>
      </c>
      <c r="C15" s="96">
        <v>92</v>
      </c>
      <c r="D15" s="97">
        <v>176</v>
      </c>
      <c r="E15" s="97">
        <v>288</v>
      </c>
      <c r="F15" s="98">
        <v>620</v>
      </c>
      <c r="G15" s="99">
        <v>2020</v>
      </c>
      <c r="H15" s="83">
        <f t="shared" si="4"/>
        <v>4.5544554455445543E-2</v>
      </c>
      <c r="I15" s="86">
        <f t="shared" si="1"/>
        <v>8.7128712871287123E-2</v>
      </c>
      <c r="J15" s="86">
        <f t="shared" si="2"/>
        <v>0.14257425742574256</v>
      </c>
      <c r="K15" s="9">
        <f t="shared" si="3"/>
        <v>0.30693069306930693</v>
      </c>
    </row>
    <row r="16" spans="1:13" x14ac:dyDescent="0.25">
      <c r="A16" s="329"/>
      <c r="B16" s="80"/>
      <c r="C16" s="92"/>
      <c r="D16" s="93"/>
      <c r="E16" s="93"/>
      <c r="F16" s="94"/>
      <c r="G16" s="95"/>
      <c r="H16" s="24"/>
      <c r="I16" s="78"/>
      <c r="J16" s="78"/>
      <c r="K16" s="25"/>
    </row>
    <row r="17" spans="1:11" ht="15.75" thickBot="1" x14ac:dyDescent="0.3">
      <c r="A17" s="330"/>
      <c r="B17" s="82" t="s">
        <v>14</v>
      </c>
      <c r="C17" s="100">
        <f>SUM(C5:C15)</f>
        <v>1179</v>
      </c>
      <c r="D17" s="101">
        <f>SUM(D5:D15)</f>
        <v>1433</v>
      </c>
      <c r="E17" s="101">
        <f>SUM(E5:E15)</f>
        <v>3631</v>
      </c>
      <c r="F17" s="102">
        <f>SUM(F5:F15)</f>
        <v>10724</v>
      </c>
      <c r="G17" s="102">
        <f>SUM(G5:G15)</f>
        <v>49497</v>
      </c>
      <c r="H17" s="79">
        <f>C17/$G$17</f>
        <v>2.3819625431844356E-2</v>
      </c>
      <c r="I17" s="87">
        <f>D17/$G$17</f>
        <v>2.8951249570681053E-2</v>
      </c>
      <c r="J17" s="87">
        <f>E17/$G$17</f>
        <v>7.3357981291795465E-2</v>
      </c>
      <c r="K17" s="14">
        <f>F17/$G$17</f>
        <v>0.21665959553104228</v>
      </c>
    </row>
    <row r="18" spans="1:11" ht="15.75" thickBot="1" x14ac:dyDescent="0.3">
      <c r="A18" s="427" t="s">
        <v>59</v>
      </c>
      <c r="B18" s="428"/>
      <c r="C18" s="428"/>
      <c r="D18" s="428"/>
      <c r="E18" s="428"/>
      <c r="F18" s="428"/>
      <c r="G18" s="428"/>
      <c r="H18" s="428"/>
      <c r="I18" s="428"/>
      <c r="J18" s="428"/>
      <c r="K18" s="429"/>
    </row>
    <row r="19" spans="1:11" ht="47.25" x14ac:dyDescent="0.25">
      <c r="A19" s="71" t="s">
        <v>55</v>
      </c>
      <c r="B19" s="430" t="s">
        <v>68</v>
      </c>
      <c r="C19" s="430"/>
      <c r="D19" s="430"/>
      <c r="E19" s="430"/>
      <c r="F19" s="430"/>
      <c r="G19" s="430"/>
      <c r="H19" s="430"/>
      <c r="I19" s="430"/>
      <c r="J19" s="430"/>
      <c r="K19" s="431"/>
    </row>
    <row r="20" spans="1:11" ht="65.25" customHeight="1" x14ac:dyDescent="0.25">
      <c r="A20" s="72" t="s">
        <v>56</v>
      </c>
      <c r="B20" s="432" t="s">
        <v>69</v>
      </c>
      <c r="C20" s="432"/>
      <c r="D20" s="432"/>
      <c r="E20" s="432"/>
      <c r="F20" s="432"/>
      <c r="G20" s="432"/>
      <c r="H20" s="432"/>
      <c r="I20" s="432"/>
      <c r="J20" s="432"/>
      <c r="K20" s="433"/>
    </row>
    <row r="21" spans="1:11" ht="27" x14ac:dyDescent="0.25">
      <c r="A21" s="72" t="s">
        <v>57</v>
      </c>
      <c r="B21" s="432" t="s">
        <v>70</v>
      </c>
      <c r="C21" s="432"/>
      <c r="D21" s="432"/>
      <c r="E21" s="432"/>
      <c r="F21" s="432"/>
      <c r="G21" s="432"/>
      <c r="H21" s="432"/>
      <c r="I21" s="432"/>
      <c r="J21" s="432"/>
      <c r="K21" s="433"/>
    </row>
    <row r="22" spans="1:11" ht="48.75" customHeight="1" thickBot="1" x14ac:dyDescent="0.3">
      <c r="A22" s="73" t="s">
        <v>58</v>
      </c>
      <c r="B22" s="425" t="s">
        <v>71</v>
      </c>
      <c r="C22" s="425"/>
      <c r="D22" s="425"/>
      <c r="E22" s="425"/>
      <c r="F22" s="425"/>
      <c r="G22" s="425"/>
      <c r="H22" s="425"/>
      <c r="I22" s="425"/>
      <c r="J22" s="425"/>
      <c r="K22" s="426"/>
    </row>
  </sheetData>
  <mergeCells count="8">
    <mergeCell ref="A3:A17"/>
    <mergeCell ref="A2:B2"/>
    <mergeCell ref="A1:K1"/>
    <mergeCell ref="B22:K22"/>
    <mergeCell ref="A18:K18"/>
    <mergeCell ref="B19:K19"/>
    <mergeCell ref="B20:K20"/>
    <mergeCell ref="B21:K21"/>
  </mergeCells>
  <conditionalFormatting sqref="H5:H15">
    <cfRule type="cellIs" dxfId="8" priority="3" operator="greaterThan">
      <formula>0.014</formula>
    </cfRule>
  </conditionalFormatting>
  <conditionalFormatting sqref="I5:I15">
    <cfRule type="cellIs" dxfId="7" priority="2" operator="greaterThan">
      <formula>0.019</formula>
    </cfRule>
  </conditionalFormatting>
  <conditionalFormatting sqref="J5:J15">
    <cfRule type="cellIs" dxfId="6" priority="1" operator="greaterThan">
      <formula>0.059</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27</vt:i4>
      </vt:variant>
    </vt:vector>
  </HeadingPairs>
  <TitlesOfParts>
    <vt:vector size="27" baseType="lpstr">
      <vt:lpstr>Employment Growth</vt:lpstr>
      <vt:lpstr>Unemployment</vt:lpstr>
      <vt:lpstr>Lodging Tax Revenue</vt:lpstr>
      <vt:lpstr>Sector Growth</vt:lpstr>
      <vt:lpstr>High Speed Broadband</vt:lpstr>
      <vt:lpstr>Renewable Energy</vt:lpstr>
      <vt:lpstr>Rent-Subsidized</vt:lpstr>
      <vt:lpstr>Owner-Renter</vt:lpstr>
      <vt:lpstr>Housing Condition</vt:lpstr>
      <vt:lpstr>Historic Districts</vt:lpstr>
      <vt:lpstr>Loan Denial</vt:lpstr>
      <vt:lpstr>Postsecondary Enrollment</vt:lpstr>
      <vt:lpstr>Crashes</vt:lpstr>
      <vt:lpstr>Transit Ridership</vt:lpstr>
      <vt:lpstr>Driving Alone</vt:lpstr>
      <vt:lpstr>Adequate Yearly Progress</vt:lpstr>
      <vt:lpstr>Adult Day Care</vt:lpstr>
      <vt:lpstr>HPSA</vt:lpstr>
      <vt:lpstr>Obesity</vt:lpstr>
      <vt:lpstr>Health Status</vt:lpstr>
      <vt:lpstr>TMDL</vt:lpstr>
      <vt:lpstr>Watersheds</vt:lpstr>
      <vt:lpstr>Food Deserts</vt:lpstr>
      <vt:lpstr>FEMA CRS</vt:lpstr>
      <vt:lpstr>Ag Sales</vt:lpstr>
      <vt:lpstr>Organic Production</vt:lpstr>
      <vt:lpstr>Value-added</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MFStone</dc:creator>
  <cp:lastModifiedBy>DevelopmentDirector</cp:lastModifiedBy>
  <dcterms:created xsi:type="dcterms:W3CDTF">2014-06-16T21:33:41Z</dcterms:created>
  <dcterms:modified xsi:type="dcterms:W3CDTF">2014-12-08T21:08:44Z</dcterms:modified>
</cp:coreProperties>
</file>